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30228"/>
  <workbookPr defaultThemeVersion="166925"/>
  <mc:AlternateContent xmlns:mc="http://schemas.openxmlformats.org/markup-compatibility/2006">
    <mc:Choice Requires="x15">
      <x15ac:absPath xmlns:x15ac="http://schemas.microsoft.com/office/spreadsheetml/2010/11/ac" url="https://gmuedu.sharepoint.com/sites/PPMO-ITS/Shared Documents/PM Framework/PM Framework - Dec 2025/Toolkit &amp; PM Lifecycle Documents/PM Lifecycle Templates/Core Templates/"/>
    </mc:Choice>
  </mc:AlternateContent>
  <xr:revisionPtr revIDLastSave="11" documentId="13_ncr:1_{ECD2EE05-420D-EB43-BF80-0FA0A91E411D}" xr6:coauthVersionLast="47" xr6:coauthVersionMax="47" xr10:uidLastSave="{1D8443B8-9C3B-4F97-827F-74B91BDF1E6B}"/>
  <bookViews>
    <workbookView xWindow="28680" yWindow="-120" windowWidth="29040" windowHeight="15720" xr2:uid="{00000000-000D-0000-FFFF-FFFF00000000}"/>
  </bookViews>
  <sheets>
    <sheet name="Instructions" sheetId="24" r:id="rId1"/>
    <sheet name="Cost Estimate" sheetId="23" r:id="rId2"/>
    <sheet name="Estimate Basis" sheetId="1" r:id="rId3"/>
  </sheets>
  <definedNames>
    <definedName name="ContractorLaborRate" localSheetId="1">'Cost Estimate'!#REF!</definedName>
    <definedName name="CostBasisHardware" localSheetId="1">'Cost Estimate'!$D$8:$E$8</definedName>
    <definedName name="CostBasisHosting" localSheetId="1">'Cost Estimate'!$D$7:$E$7</definedName>
    <definedName name="CostBasisSoftwareLicenses" localSheetId="1">'Cost Estimate'!$D$4:$E$4</definedName>
    <definedName name="CostBasisStaffHours" localSheetId="1">'Cost Estimate'!#REF!</definedName>
    <definedName name="InternalLaborRate" localSheetId="1">'Cost Estimate'!#REF!</definedName>
    <definedName name="_xlnm.Print_Titles" localSheetId="1">'Cost Estimate'!$1:$3</definedName>
    <definedName name="_xlnm.Print_Titles" localSheetId="2">'Estimate Basis'!$1:$1</definedName>
  </definedNames>
  <calcPr calcId="191028"/>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calcFeatures>
    </ext>
  </extLst>
</workbook>
</file>

<file path=xl/calcChain.xml><?xml version="1.0" encoding="utf-8"?>
<calcChain xmlns="http://schemas.openxmlformats.org/spreadsheetml/2006/main">
  <c r="D21" i="23" l="1"/>
  <c r="E35" i="23" l="1"/>
  <c r="D35" i="23"/>
  <c r="E10" i="23" l="1"/>
  <c r="D10" i="23"/>
  <c r="E6" i="23"/>
  <c r="D6" i="23"/>
  <c r="E21" i="23"/>
  <c r="E23" i="23" s="1"/>
  <c r="D23" i="23"/>
  <c r="E27" i="23" l="1"/>
  <c r="D27" i="23"/>
  <c r="D28" i="23" s="1"/>
  <c r="E13" i="1" l="1"/>
  <c r="F13" i="1"/>
  <c r="D10" i="1"/>
  <c r="E10" i="1"/>
  <c r="E9" i="1"/>
  <c r="F10" i="1"/>
  <c r="F9" i="1"/>
  <c r="F15" i="1"/>
  <c r="F14" i="1"/>
  <c r="F12" i="1"/>
  <c r="E12" i="1"/>
  <c r="D12" i="1"/>
  <c r="D15" i="1"/>
  <c r="D14" i="1"/>
  <c r="E14" i="1"/>
  <c r="E15" i="1"/>
  <c r="E11" i="1"/>
  <c r="D13" i="1"/>
  <c r="F16" i="1"/>
  <c r="F11" i="1"/>
  <c r="E16" i="1"/>
  <c r="D16" i="1"/>
  <c r="D9" i="1"/>
  <c r="D11" i="1"/>
  <c r="F8" i="1"/>
  <c r="F25" i="1" s="1"/>
  <c r="E8" i="1"/>
  <c r="E25" i="1" s="1"/>
  <c r="D8" i="1"/>
  <c r="D25" i="1" s="1"/>
  <c r="F7" i="1"/>
  <c r="E7" i="1"/>
  <c r="D7" i="1"/>
</calcChain>
</file>

<file path=xl/sharedStrings.xml><?xml version="1.0" encoding="utf-8"?>
<sst xmlns="http://schemas.openxmlformats.org/spreadsheetml/2006/main" count="143" uniqueCount="116">
  <si>
    <t>Project ID and Name</t>
  </si>
  <si>
    <t>Description</t>
  </si>
  <si>
    <t>Category</t>
  </si>
  <si>
    <t>Cost Item</t>
  </si>
  <si>
    <t>Low Estimate</t>
  </si>
  <si>
    <t>High Estimate (Optional)</t>
  </si>
  <si>
    <t>Project Notes or Assumptions Related to Estimate</t>
  </si>
  <si>
    <t>Software</t>
  </si>
  <si>
    <t>License / Subscription Fees</t>
  </si>
  <si>
    <t>Inclusive of all elements used in the Mason tech stack, not just new systems..</t>
  </si>
  <si>
    <t>Other Software Costs</t>
  </si>
  <si>
    <t>Other software costs, such as a one time purchase fee</t>
  </si>
  <si>
    <t>Total Software Cost</t>
  </si>
  <si>
    <t>Hardware</t>
  </si>
  <si>
    <t xml:space="preserve">Hosting Fees </t>
  </si>
  <si>
    <t>Platform as a Service (PaaS), Infrastructure as a Service (IaaS) or other fees related to a third party hosting the solution or parts of the solution</t>
  </si>
  <si>
    <t>Hardware Procurement</t>
  </si>
  <si>
    <t>Any additional techical hardware required for the solution.  May include servers, switches, routers, or any other equipment needed either as the solution or on which to operate the solution</t>
  </si>
  <si>
    <t>Additional Materials</t>
  </si>
  <si>
    <t>Any additional materials not included in the above categories required for implementation</t>
  </si>
  <si>
    <t>Total Hardware Cost</t>
  </si>
  <si>
    <t>Labor (Hours)</t>
  </si>
  <si>
    <t>Project Management Hours</t>
  </si>
  <si>
    <t>Includes documenting and faciliating the work to be done by the project including scope, schedule, issue tracking, and ensuring completion of tasks</t>
  </si>
  <si>
    <t>Business Analysis Hours</t>
  </si>
  <si>
    <t>Includes requirements gathering definition and business process engineering of the solution.  This is developing the clear understanding of the solution and what it will accomplish and how</t>
  </si>
  <si>
    <t>Design, Development, Configuration Hours</t>
  </si>
  <si>
    <t>Includes the detailed system design and configuration of any software or solution and implementing that design.  This is the technical implementation</t>
  </si>
  <si>
    <t>System Integration Hours</t>
  </si>
  <si>
    <t>Includes the design and development of integrations between systems (e.g., Integrating with Banner, Salesforce, etc.)</t>
  </si>
  <si>
    <t>Testing and Verification Hours</t>
  </si>
  <si>
    <t>Conducting system and user acceptance testing of the solution prior to release.  Tasks to ensure that the requirements have been satisfied and the solution meets the needs defined in the scope</t>
  </si>
  <si>
    <t>Training and Communication Hours</t>
  </si>
  <si>
    <t>Includes development of training, end user communications, service catalog entries, knowledge base, or other organizational change management related materials for implementation</t>
  </si>
  <si>
    <t>Cyber Security Hours</t>
  </si>
  <si>
    <t>Inclusion of any security reviews or effort to ensure solution is vetted, approved and secure per IT security requirements</t>
  </si>
  <si>
    <t>Data Analysis, Architecture, Admin. Hours</t>
  </si>
  <si>
    <t>Analysis and administration of data requirements used for implementation to ensure standard requests and use of infomration is documented and approved for use in environment</t>
  </si>
  <si>
    <t>Configuration Mgt. and Deployment Hours</t>
  </si>
  <si>
    <t>Design, document, and implementation of the processes related to future management of changes to a system and deployment per the process</t>
  </si>
  <si>
    <t>Other Labor Hours Not included above (Describe)</t>
  </si>
  <si>
    <t>Total Hours</t>
  </si>
  <si>
    <t>Sum of the above labor categories for total estimated project labor hours</t>
  </si>
  <si>
    <t>Estimated Mason Labor Rate ($/hour)</t>
  </si>
  <si>
    <t>Fully loaded (salary + fringe benefits) hourly rate used for estimate of Mason Labor</t>
  </si>
  <si>
    <t>Total Labor Cost</t>
  </si>
  <si>
    <t>Other</t>
  </si>
  <si>
    <t>Total Other  Services</t>
  </si>
  <si>
    <t>Additional services that do not belong in other categorizations such as consulting services</t>
  </si>
  <si>
    <t>Variance</t>
  </si>
  <si>
    <t>Total Variance Factor</t>
  </si>
  <si>
    <t>Select a percentage to reflect how much variance to add to your project estimate.  The precentage will be added to the estimate total to provide an alternate to the Low Estimate/High Estimate range.</t>
  </si>
  <si>
    <t>Total</t>
  </si>
  <si>
    <t>Total Implementation Cost</t>
  </si>
  <si>
    <t>Total of above categories for both the low and high project estimate</t>
  </si>
  <si>
    <t>Total Cost plus Variance</t>
  </si>
  <si>
    <t>Annual / Ongoing Costs</t>
  </si>
  <si>
    <t>Operations and Support</t>
  </si>
  <si>
    <t>Mason staff labor to operate the solution in an on-going basis.  Estimate by using the hourly rate for Mason labor above multiplied by an estimated total labor hours</t>
  </si>
  <si>
    <t>Hardware Maintenance</t>
  </si>
  <si>
    <t>Annual cost to maintain hardware infrastructure for the solution (servers, other devices, etc.)</t>
  </si>
  <si>
    <t>Ongoing License / Subscription Fees</t>
  </si>
  <si>
    <t>Annual license or subscription fees paid to 3rd party vendor to operate the solution.  May include paid 3rd party support costs as well</t>
  </si>
  <si>
    <t>Software Maintenance</t>
  </si>
  <si>
    <t>Costs for on-going software maintenance, updates and/or upgrades.  Includes estimate for cost of internal Mason labor not included in Operations and Support above</t>
  </si>
  <si>
    <t>Total Annual Costs</t>
  </si>
  <si>
    <t>Cost</t>
  </si>
  <si>
    <t>Low Value</t>
  </si>
  <si>
    <t>Medium Value</t>
  </si>
  <si>
    <t>High Value</t>
  </si>
  <si>
    <t>Notes/Assumptions</t>
  </si>
  <si>
    <t>Potential Updates</t>
  </si>
  <si>
    <t>Initial Implementation Costs</t>
  </si>
  <si>
    <t xml:space="preserve">
Inclusive of all elements used in the Mason tech stack, not just new systems.
High estimate: Large CRM/SAAS, Many users across entire org
Medium estimate:
Low estimate: Small user base, specific use</t>
  </si>
  <si>
    <t>2nd highest nominal range between low / high estimates
Must also harmonize/rectify with ongoing cost license / subscription fees
POTENTIAL ACTIONS
1. Make clear this is 1st year fees only (would this change estimates?)
2. Reduce this category, and increase the complementary ongoing category
3. Split apart License / Subscription fees</t>
  </si>
  <si>
    <t>Inclusive of all elements used in the Mason tech stack, not just new systems.
Other software costs, such as a one time purchase fee
High estimate: Larger software with many users
Medium estimate:
Low estimate: Small feature or addition</t>
  </si>
  <si>
    <t>2nd highest ratio of High / Low estimates
POTENTIAL ACTIONS
1. Reduce high value and increase low value</t>
  </si>
  <si>
    <t>Based on MS Azure price estimation: https://azure.microsoft.com/en-us/pricing/calculator/#app-service01c4a195-421c-47b1-8fdb-4b53b83fa679
High estimate: Many servers necessary
Medium estimate:
Low estimate: Few servers/space needed</t>
  </si>
  <si>
    <t>1st highest ratio of High / Low estimates
POTENTIAL ACTIONS
1. Reduce high value and increase low value</t>
  </si>
  <si>
    <t>High estimate: Many servers necessary
Medium estimate:
Low estimate: Few servers/space needed</t>
  </si>
  <si>
    <t>Additional physical components or materials
High estimate: 
Medium estimate:
Low estimate:</t>
  </si>
  <si>
    <t>Labor</t>
  </si>
  <si>
    <t>Total Hours (Informational Only)</t>
  </si>
  <si>
    <t xml:space="preserve">Estimate for total staffing of a project
High estimate: 10 people, 100% dedicated, 12 months
Medium estimate: 6 people, 80% dedicated, 6 months
Low estimate: 4 people, 50% dedicated, 3 months
</t>
  </si>
  <si>
    <t>Highest nominal range between low / high estimates
POTENTIAL ACTIONS
1. Reign in overall ranges, reducing high and increasing low estimates
2. Add in more guiding factors on what constitutes a Low / Medium / High</t>
  </si>
  <si>
    <t>High estimate: 1 person, 80% dedicated, 12 months
Medium estimate: 1 person, 50% dedicated, 6 months
Low estimate: 1 person, 20% dedicated, 3 months</t>
  </si>
  <si>
    <t>Includes requirements gathering definition and business process engineering
High estimate: 5 people, 80% dedicated, 11 months
Medium estimate: 3 people, 80% dedicated, 5 months
Low estimate: 1 person, 75% dedicated, 3 months</t>
  </si>
  <si>
    <r>
      <t xml:space="preserve">GUIDING FACTORS:
</t>
    </r>
    <r>
      <rPr>
        <b/>
        <sz val="12"/>
        <color theme="1"/>
        <rFont val="Calibri"/>
        <family val="2"/>
        <scheme val="minor"/>
      </rPr>
      <t>Low</t>
    </r>
    <r>
      <rPr>
        <sz val="12"/>
        <color theme="1"/>
        <rFont val="Calibri"/>
        <family val="2"/>
        <scheme val="minor"/>
      </rPr>
      <t xml:space="preserve">: Affects at most 1 medium to large business process
</t>
    </r>
    <r>
      <rPr>
        <b/>
        <sz val="12"/>
        <color theme="1"/>
        <rFont val="Calibri"/>
        <family val="2"/>
        <scheme val="minor"/>
      </rPr>
      <t>Medium</t>
    </r>
    <r>
      <rPr>
        <sz val="12"/>
        <color theme="1"/>
        <rFont val="Calibri"/>
        <family val="2"/>
        <scheme val="minor"/>
      </rPr>
      <t xml:space="preserve">: Affects at most 4 medium to large business processes
</t>
    </r>
    <r>
      <rPr>
        <b/>
        <sz val="12"/>
        <color theme="1"/>
        <rFont val="Calibri"/>
        <family val="2"/>
        <scheme val="minor"/>
      </rPr>
      <t>High</t>
    </r>
    <r>
      <rPr>
        <sz val="12"/>
        <color theme="1"/>
        <rFont val="Calibri"/>
        <family val="2"/>
        <scheme val="minor"/>
      </rPr>
      <t>: Affects more than 4 business processes</t>
    </r>
  </si>
  <si>
    <t>High estimate: 5 people, 75% dedicated, 11 months
Medium estimate: 3 people, 70% dedicated, 5 months
Low estimate: 1 person, 50% dedicated, 3 months</t>
  </si>
  <si>
    <r>
      <t xml:space="preserve">GUIDING FACTORS:
</t>
    </r>
    <r>
      <rPr>
        <b/>
        <sz val="12"/>
        <color theme="1"/>
        <rFont val="Calibri"/>
        <family val="2"/>
        <scheme val="minor"/>
      </rPr>
      <t>Low</t>
    </r>
    <r>
      <rPr>
        <sz val="12"/>
        <color theme="1"/>
        <rFont val="Calibri"/>
        <family val="2"/>
        <scheme val="minor"/>
      </rPr>
      <t xml:space="preserve">: Minor modification of one existing system
</t>
    </r>
    <r>
      <rPr>
        <b/>
        <sz val="12"/>
        <color theme="1"/>
        <rFont val="Calibri"/>
        <family val="2"/>
        <scheme val="minor"/>
      </rPr>
      <t>Medium</t>
    </r>
    <r>
      <rPr>
        <sz val="12"/>
        <color theme="1"/>
        <rFont val="Calibri"/>
        <family val="2"/>
        <scheme val="minor"/>
      </rPr>
      <t xml:space="preserve">: Significant modification of one system, or implementation of one new low to medium complexity system
</t>
    </r>
    <r>
      <rPr>
        <b/>
        <sz val="12"/>
        <color theme="1"/>
        <rFont val="Calibri"/>
        <family val="2"/>
        <scheme val="minor"/>
      </rPr>
      <t>High</t>
    </r>
    <r>
      <rPr>
        <sz val="12"/>
        <color theme="1"/>
        <rFont val="Calibri"/>
        <family val="2"/>
        <scheme val="minor"/>
      </rPr>
      <t>: Significant modification of multiple system, or implementation of one or more high complexity systems or multple low to medium complexity systems</t>
    </r>
  </si>
  <si>
    <t>Broke apart from Design, Dev, Config to have visibility into integration costs
High estimate: 2 people, 75% dedicated, 3 months
Medium estimate: 2 people, 50% dedicated, 2 months
Low estimate: 1 person, 50% dedicated, 1 month</t>
  </si>
  <si>
    <r>
      <t xml:space="preserve">GUIDING FACTORS:
</t>
    </r>
    <r>
      <rPr>
        <b/>
        <sz val="12"/>
        <color theme="1"/>
        <rFont val="Calibri"/>
        <family val="2"/>
        <scheme val="minor"/>
      </rPr>
      <t>Low</t>
    </r>
    <r>
      <rPr>
        <sz val="12"/>
        <color theme="1"/>
        <rFont val="Calibri"/>
        <family val="2"/>
        <scheme val="minor"/>
      </rPr>
      <t xml:space="preserve">: Simple integration to one system
</t>
    </r>
    <r>
      <rPr>
        <b/>
        <sz val="12"/>
        <color theme="1"/>
        <rFont val="Calibri"/>
        <family val="2"/>
        <scheme val="minor"/>
      </rPr>
      <t>Medium</t>
    </r>
    <r>
      <rPr>
        <sz val="12"/>
        <color theme="1"/>
        <rFont val="Calibri"/>
        <family val="2"/>
        <scheme val="minor"/>
      </rPr>
      <t xml:space="preserve">: Simple to moderately complex integration with one or multiple systems
</t>
    </r>
    <r>
      <rPr>
        <b/>
        <sz val="12"/>
        <color theme="1"/>
        <rFont val="Calibri"/>
        <family val="2"/>
        <scheme val="minor"/>
      </rPr>
      <t>High</t>
    </r>
    <r>
      <rPr>
        <sz val="12"/>
        <color theme="1"/>
        <rFont val="Calibri"/>
        <family val="2"/>
        <scheme val="minor"/>
      </rPr>
      <t>: Requires new framework for integration with multiple systems</t>
    </r>
  </si>
  <si>
    <t>High estimate: 2 people, 50% dedicated, 8 months
Medium estimate: 2 people, 50% dedicated, 2 months
Low estimate: 1 person, 30% dedicated, 2 month</t>
  </si>
  <si>
    <t>High estimate: 2 people, 50% dedicated, 3 months
Medium estimate: 2 people, 25% dedicated, 3 months
Low estimate: 1 person, 25% dedicated, 1 month</t>
  </si>
  <si>
    <t>High estimate: 2 people, 50% dedicated, 6 months
Medium estimate: 2 people, 40% dedicated, 2 months
Low estimate: 1 person, 50% dedicated, 1 month</t>
  </si>
  <si>
    <t>Other Labor Hours</t>
  </si>
  <si>
    <t>Other groups not included in the baseline</t>
  </si>
  <si>
    <t>Other  Services</t>
  </si>
  <si>
    <t>Additional services that do not belong in other categorizations
Hidden in Worksheet</t>
  </si>
  <si>
    <t>Ongoing Costs</t>
  </si>
  <si>
    <t>Labor needed to keep things running
High estimate: 
Medium estimate:
Low estimate:</t>
  </si>
  <si>
    <t>Maintenance of servers and other devices
High estimate:
Medium estimate:
Low estimate:</t>
  </si>
  <si>
    <t>Ongoing subscription fees</t>
  </si>
  <si>
    <t>See License / Subscription Fees for Implementation Costs</t>
  </si>
  <si>
    <t>Software upgrades in order to keep up
High estimate:
Medium estimate:
Low estimate:</t>
  </si>
  <si>
    <t>Initial Cost Sum</t>
  </si>
  <si>
    <t>Variance Estimates</t>
  </si>
  <si>
    <t>No Variance</t>
  </si>
  <si>
    <t>Very Confident</t>
  </si>
  <si>
    <t>Somewhat Confident</t>
  </si>
  <si>
    <t>Moderately confident</t>
  </si>
  <si>
    <t>Not very confident</t>
  </si>
  <si>
    <t>Little to no confidence</t>
  </si>
  <si>
    <t>Labor Rates</t>
  </si>
  <si>
    <t>Assumed Avg Labor Rate Internal (Hourly + Fringe)</t>
  </si>
  <si>
    <t>Assumed Avg Labor Rate Contractor (Hourly)</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</si>
</sst>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3">
    <numFmt numFmtId="6" formatCode="&quot;$&quot;#,##0_);[Red]\(&quot;$&quot;#,##0\)"/>
    <numFmt numFmtId="44" formatCode="_(&quot;$&quot;* #,##0.00_);_(&quot;$&quot;* \(#,##0.00\);_(&quot;$&quot;* &quot;-&quot;??_);_(@_)"/>
    <numFmt numFmtId="164" formatCode="_(&quot;$&quot;* #,##0_);_(&quot;$&quot;* \(#,##0\);_(&quot;$&quot;* &quot;-&quot;??_);_(@_)"/>
  </numFmts>
  <fonts count="12" x14ac:knownFonts="1">
    <font>
      <sz val="11"/>
      <color theme="1"/>
      <name val="Calibri"/>
      <family val="2"/>
      <scheme val="minor"/>
    </font>
    <font>
      <sz val="12"/>
      <color theme="1"/>
      <name val="Calibri"/>
      <family val="2"/>
      <scheme val="minor"/>
    </font>
    <font>
      <sz val="11"/>
      <color theme="1"/>
      <name val="Calibri"/>
      <family val="2"/>
      <scheme val="minor"/>
    </font>
    <font>
      <b/>
      <sz val="18"/>
      <color theme="1"/>
      <name val="Calibri"/>
      <family val="2"/>
      <scheme val="minor"/>
    </font>
    <font>
      <sz val="14"/>
      <color theme="1"/>
      <name val="Calibri"/>
      <family val="2"/>
      <scheme val="minor"/>
    </font>
    <font>
      <b/>
      <sz val="14"/>
      <color theme="1"/>
      <name val="Calibri"/>
      <family val="2"/>
      <scheme val="minor"/>
    </font>
    <font>
      <b/>
      <sz val="16"/>
      <color theme="1"/>
      <name val="Calibri"/>
      <family val="2"/>
      <scheme val="minor"/>
    </font>
    <font>
      <b/>
      <sz val="12"/>
      <color theme="1"/>
      <name val="Calibri"/>
      <family val="2"/>
      <scheme val="minor"/>
    </font>
    <font>
      <b/>
      <sz val="18"/>
      <color theme="0"/>
      <name val="Calibri"/>
      <family val="2"/>
      <scheme val="minor"/>
    </font>
    <font>
      <sz val="12"/>
      <color theme="0"/>
      <name val="Calibri"/>
      <family val="2"/>
      <scheme val="minor"/>
    </font>
    <font>
      <sz val="11"/>
      <color theme="0"/>
      <name val="Calibri"/>
      <family val="2"/>
      <scheme val="minor"/>
    </font>
    <font>
      <sz val="16"/>
      <color theme="1"/>
      <name val="Calibri"/>
      <family val="2"/>
      <scheme val="minor"/>
    </font>
  </fonts>
  <fills count="20">
    <fill>
      <patternFill patternType="none"/>
    </fill>
    <fill>
      <patternFill patternType="gray125"/>
    </fill>
    <fill>
      <patternFill patternType="solid">
        <fgColor theme="4" tint="0.79998168889431442"/>
        <bgColor indexed="64"/>
      </patternFill>
    </fill>
    <fill>
      <patternFill patternType="solid">
        <fgColor theme="2" tint="-9.9978637043366805E-2"/>
        <bgColor indexed="64"/>
      </patternFill>
    </fill>
    <fill>
      <patternFill patternType="solid">
        <fgColor theme="1"/>
        <bgColor indexed="64"/>
      </patternFill>
    </fill>
    <fill>
      <patternFill patternType="solid">
        <fgColor theme="0" tint="-4.9989318521683403E-2"/>
        <bgColor indexed="64"/>
      </patternFill>
    </fill>
    <fill>
      <patternFill patternType="solid">
        <fgColor theme="8"/>
        <bgColor indexed="64"/>
      </patternFill>
    </fill>
    <fill>
      <patternFill patternType="solid">
        <fgColor theme="7"/>
        <bgColor indexed="64"/>
      </patternFill>
    </fill>
    <fill>
      <patternFill patternType="solid">
        <fgColor theme="2" tint="-0.249977111117893"/>
        <bgColor indexed="64"/>
      </patternFill>
    </fill>
    <fill>
      <patternFill patternType="solid">
        <fgColor theme="9" tint="0.79998168889431442"/>
        <bgColor indexed="64"/>
      </patternFill>
    </fill>
    <fill>
      <patternFill patternType="solid">
        <fgColor theme="4" tint="0.59999389629810485"/>
        <bgColor indexed="64"/>
      </patternFill>
    </fill>
    <fill>
      <patternFill patternType="solid">
        <fgColor theme="0"/>
        <bgColor indexed="64"/>
      </patternFill>
    </fill>
    <fill>
      <patternFill patternType="solid">
        <fgColor theme="9" tint="0.59999389629810485"/>
        <bgColor indexed="64"/>
      </patternFill>
    </fill>
    <fill>
      <patternFill patternType="solid">
        <fgColor theme="7" tint="0.79998168889431442"/>
        <bgColor indexed="64"/>
      </patternFill>
    </fill>
    <fill>
      <patternFill patternType="solid">
        <fgColor theme="7" tint="0.59999389629810485"/>
        <bgColor indexed="64"/>
      </patternFill>
    </fill>
    <fill>
      <patternFill patternType="solid">
        <fgColor theme="5" tint="0.59999389629810485"/>
        <bgColor indexed="64"/>
      </patternFill>
    </fill>
    <fill>
      <patternFill patternType="solid">
        <fgColor theme="0" tint="-0.249977111117893"/>
        <bgColor indexed="64"/>
      </patternFill>
    </fill>
    <fill>
      <patternFill patternType="solid">
        <fgColor theme="5" tint="0.79998168889431442"/>
        <bgColor indexed="64"/>
      </patternFill>
    </fill>
    <fill>
      <patternFill patternType="solid">
        <fgColor theme="0" tint="-0.14999847407452621"/>
        <bgColor indexed="64"/>
      </patternFill>
    </fill>
    <fill>
      <patternFill patternType="solid">
        <fgColor theme="3" tint="0.39997558519241921"/>
        <bgColor indexed="64"/>
      </patternFill>
    </fill>
  </fills>
  <borders count="28">
    <border>
      <left/>
      <right/>
      <top/>
      <bottom/>
      <diagonal/>
    </border>
    <border>
      <left style="thin">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style="medium">
        <color indexed="64"/>
      </left>
      <right style="thin">
        <color indexed="64"/>
      </right>
      <top style="thin">
        <color indexed="64"/>
      </top>
      <bottom style="thin">
        <color indexed="64"/>
      </bottom>
      <diagonal/>
    </border>
    <border>
      <left style="medium">
        <color indexed="64"/>
      </left>
      <right/>
      <top/>
      <bottom/>
      <diagonal/>
    </border>
    <border>
      <left style="medium">
        <color indexed="64"/>
      </left>
      <right/>
      <top/>
      <bottom style="medium">
        <color indexed="64"/>
      </bottom>
      <diagonal/>
    </border>
    <border>
      <left style="thin">
        <color indexed="64"/>
      </left>
      <right style="medium">
        <color indexed="64"/>
      </right>
      <top style="thin">
        <color indexed="64"/>
      </top>
      <bottom style="medium">
        <color indexed="64"/>
      </bottom>
      <diagonal/>
    </border>
    <border>
      <left style="medium">
        <color indexed="64"/>
      </left>
      <right style="thin">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medium">
        <color indexed="64"/>
      </left>
      <right style="thin">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thin">
        <color indexed="64"/>
      </left>
      <right style="thin">
        <color indexed="64"/>
      </right>
      <top/>
      <bottom style="thin">
        <color indexed="64"/>
      </bottom>
      <diagonal/>
    </border>
    <border>
      <left/>
      <right style="thin">
        <color indexed="64"/>
      </right>
      <top style="thin">
        <color indexed="64"/>
      </top>
      <bottom style="thin">
        <color indexed="64"/>
      </bottom>
      <diagonal/>
    </border>
    <border>
      <left/>
      <right style="thin">
        <color indexed="64"/>
      </right>
      <top/>
      <bottom/>
      <diagonal/>
    </border>
    <border>
      <left/>
      <right style="thin">
        <color indexed="64"/>
      </right>
      <top/>
      <bottom style="medium">
        <color indexed="64"/>
      </bottom>
      <diagonal/>
    </border>
    <border>
      <left style="thin">
        <color indexed="64"/>
      </left>
      <right style="medium">
        <color indexed="64"/>
      </right>
      <top style="medium">
        <color indexed="64"/>
      </top>
      <bottom/>
      <diagonal/>
    </border>
    <border>
      <left style="thin">
        <color indexed="64"/>
      </left>
      <right style="medium">
        <color indexed="64"/>
      </right>
      <top style="thin">
        <color indexed="64"/>
      </top>
      <bottom/>
      <diagonal/>
    </border>
    <border>
      <left style="medium">
        <color indexed="64"/>
      </left>
      <right style="thin">
        <color indexed="64"/>
      </right>
      <top style="medium">
        <color indexed="64"/>
      </top>
      <bottom/>
      <diagonal/>
    </border>
    <border>
      <left style="thin">
        <color indexed="64"/>
      </left>
      <right style="thin">
        <color indexed="64"/>
      </right>
      <top style="medium">
        <color indexed="64"/>
      </top>
      <bottom/>
      <diagonal/>
    </border>
    <border>
      <left style="medium">
        <color indexed="64"/>
      </left>
      <right style="thin">
        <color indexed="64"/>
      </right>
      <top/>
      <bottom style="thin">
        <color indexed="64"/>
      </bottom>
      <diagonal/>
    </border>
    <border>
      <left style="thin">
        <color indexed="64"/>
      </left>
      <right style="medium">
        <color indexed="64"/>
      </right>
      <top/>
      <bottom style="thin">
        <color indexed="64"/>
      </bottom>
      <diagonal/>
    </border>
    <border>
      <left style="medium">
        <color indexed="64"/>
      </left>
      <right style="thin">
        <color indexed="64"/>
      </right>
      <top style="medium">
        <color indexed="64"/>
      </top>
      <bottom style="medium">
        <color indexed="64"/>
      </bottom>
      <diagonal/>
    </border>
    <border>
      <left style="thin">
        <color indexed="64"/>
      </left>
      <right style="thin">
        <color indexed="64"/>
      </right>
      <top style="medium">
        <color indexed="64"/>
      </top>
      <bottom style="medium">
        <color indexed="64"/>
      </bottom>
      <diagonal/>
    </border>
    <border>
      <left style="thin">
        <color indexed="64"/>
      </left>
      <right style="medium">
        <color indexed="64"/>
      </right>
      <top style="medium">
        <color indexed="64"/>
      </top>
      <bottom style="medium">
        <color indexed="64"/>
      </bottom>
      <diagonal/>
    </border>
    <border>
      <left style="medium">
        <color indexed="64"/>
      </left>
      <right style="thin">
        <color indexed="64"/>
      </right>
      <top/>
      <bottom/>
      <diagonal/>
    </border>
    <border>
      <left style="thin">
        <color indexed="64"/>
      </left>
      <right style="thin">
        <color indexed="64"/>
      </right>
      <top/>
      <bottom/>
      <diagonal/>
    </border>
    <border>
      <left style="thin">
        <color indexed="64"/>
      </left>
      <right style="medium">
        <color indexed="64"/>
      </right>
      <top/>
      <bottom/>
      <diagonal/>
    </border>
  </borders>
  <cellStyleXfs count="3">
    <xf numFmtId="0" fontId="0" fillId="0" borderId="0"/>
    <xf numFmtId="44" fontId="2" fillId="0" borderId="0" applyFont="0" applyFill="0" applyBorder="0" applyAlignment="0" applyProtection="0"/>
    <xf numFmtId="9" fontId="2" fillId="0" borderId="0" applyFont="0" applyFill="0" applyBorder="0" applyAlignment="0" applyProtection="0"/>
  </cellStyleXfs>
  <cellXfs count="127">
    <xf numFmtId="0" fontId="0" fillId="0" borderId="0" xfId="0"/>
    <xf numFmtId="0" fontId="0" fillId="0" borderId="0" xfId="0" applyAlignment="1">
      <alignment wrapText="1"/>
    </xf>
    <xf numFmtId="0" fontId="5" fillId="0" borderId="0" xfId="0" applyFont="1"/>
    <xf numFmtId="164" fontId="0" fillId="0" borderId="0" xfId="0" applyNumberFormat="1"/>
    <xf numFmtId="0" fontId="5" fillId="16" borderId="1" xfId="0" applyFont="1" applyFill="1" applyBorder="1" applyAlignment="1">
      <alignment wrapText="1"/>
    </xf>
    <xf numFmtId="0" fontId="6" fillId="16" borderId="1" xfId="0" applyFont="1" applyFill="1" applyBorder="1" applyAlignment="1">
      <alignment wrapText="1"/>
    </xf>
    <xf numFmtId="0" fontId="7" fillId="16" borderId="2" xfId="0" applyFont="1" applyFill="1" applyBorder="1" applyAlignment="1">
      <alignment wrapText="1"/>
    </xf>
    <xf numFmtId="164" fontId="3" fillId="16" borderId="11" xfId="1" applyNumberFormat="1" applyFont="1" applyFill="1" applyBorder="1"/>
    <xf numFmtId="164" fontId="3" fillId="9" borderId="11" xfId="1" applyNumberFormat="1" applyFont="1" applyFill="1" applyBorder="1"/>
    <xf numFmtId="0" fontId="4" fillId="3" borderId="1" xfId="0" applyFont="1" applyFill="1" applyBorder="1"/>
    <xf numFmtId="1" fontId="6" fillId="16" borderId="1" xfId="1" applyNumberFormat="1" applyFont="1" applyFill="1" applyBorder="1"/>
    <xf numFmtId="164" fontId="6" fillId="16" borderId="1" xfId="1" applyNumberFormat="1" applyFont="1" applyFill="1" applyBorder="1"/>
    <xf numFmtId="0" fontId="4" fillId="3" borderId="1" xfId="0" applyFont="1" applyFill="1" applyBorder="1" applyAlignment="1">
      <alignment wrapText="1"/>
    </xf>
    <xf numFmtId="0" fontId="3" fillId="18" borderId="18" xfId="0" applyFont="1" applyFill="1" applyBorder="1" applyAlignment="1">
      <alignment horizontal="center" vertical="center" wrapText="1"/>
    </xf>
    <xf numFmtId="0" fontId="3" fillId="18" borderId="19" xfId="0" applyFont="1" applyFill="1" applyBorder="1" applyAlignment="1">
      <alignment horizontal="center" vertical="center" wrapText="1"/>
    </xf>
    <xf numFmtId="0" fontId="3" fillId="18" borderId="16" xfId="0" applyFont="1" applyFill="1" applyBorder="1" applyAlignment="1">
      <alignment horizontal="center" vertical="center" wrapText="1"/>
    </xf>
    <xf numFmtId="0" fontId="7" fillId="9" borderId="11" xfId="0" applyFont="1" applyFill="1" applyBorder="1" applyAlignment="1">
      <alignment wrapText="1"/>
    </xf>
    <xf numFmtId="0" fontId="3" fillId="9" borderId="6" xfId="0" applyFont="1" applyFill="1" applyBorder="1" applyAlignment="1">
      <alignment wrapText="1"/>
    </xf>
    <xf numFmtId="0" fontId="7" fillId="2" borderId="11" xfId="0" applyFont="1" applyFill="1" applyBorder="1" applyAlignment="1">
      <alignment wrapText="1"/>
    </xf>
    <xf numFmtId="164" fontId="3" fillId="2" borderId="11" xfId="1" applyNumberFormat="1" applyFont="1" applyFill="1" applyBorder="1"/>
    <xf numFmtId="0" fontId="3" fillId="2" borderId="6" xfId="0" applyFont="1" applyFill="1" applyBorder="1" applyAlignment="1">
      <alignment wrapText="1"/>
    </xf>
    <xf numFmtId="0" fontId="4" fillId="3" borderId="8" xfId="0" applyFont="1" applyFill="1" applyBorder="1"/>
    <xf numFmtId="0" fontId="7" fillId="16" borderId="11" xfId="0" applyFont="1" applyFill="1" applyBorder="1" applyAlignment="1">
      <alignment wrapText="1"/>
    </xf>
    <xf numFmtId="0" fontId="3" fillId="16" borderId="6" xfId="0" applyFont="1" applyFill="1" applyBorder="1" applyAlignment="1">
      <alignment wrapText="1"/>
    </xf>
    <xf numFmtId="0" fontId="3" fillId="15" borderId="22" xfId="0" applyFont="1" applyFill="1" applyBorder="1" applyAlignment="1">
      <alignment horizontal="center" vertical="center"/>
    </xf>
    <xf numFmtId="0" fontId="8" fillId="19" borderId="10" xfId="0" applyFont="1" applyFill="1" applyBorder="1" applyAlignment="1">
      <alignment vertical="center"/>
    </xf>
    <xf numFmtId="0" fontId="8" fillId="19" borderId="11" xfId="0" applyFont="1" applyFill="1" applyBorder="1" applyAlignment="1">
      <alignment vertical="center"/>
    </xf>
    <xf numFmtId="0" fontId="9" fillId="19" borderId="11" xfId="0" applyFont="1" applyFill="1" applyBorder="1" applyAlignment="1">
      <alignment vertical="center" wrapText="1"/>
    </xf>
    <xf numFmtId="164" fontId="8" fillId="19" borderId="11" xfId="1" applyNumberFormat="1" applyFont="1" applyFill="1" applyBorder="1" applyAlignment="1">
      <alignment vertical="center"/>
    </xf>
    <xf numFmtId="0" fontId="10" fillId="19" borderId="6" xfId="0" applyFont="1" applyFill="1" applyBorder="1" applyAlignment="1">
      <alignment vertical="center"/>
    </xf>
    <xf numFmtId="0" fontId="5" fillId="0" borderId="1" xfId="0" applyFont="1" applyBorder="1" applyAlignment="1">
      <alignment wrapText="1"/>
    </xf>
    <xf numFmtId="0" fontId="5" fillId="0" borderId="8" xfId="0" applyFont="1" applyBorder="1" applyAlignment="1">
      <alignment wrapText="1"/>
    </xf>
    <xf numFmtId="164" fontId="4" fillId="5" borderId="8" xfId="1" applyNumberFormat="1" applyFont="1" applyFill="1" applyBorder="1" applyProtection="1">
      <protection locked="0"/>
    </xf>
    <xf numFmtId="164" fontId="4" fillId="5" borderId="1" xfId="1" applyNumberFormat="1" applyFont="1" applyFill="1" applyBorder="1" applyProtection="1">
      <protection locked="0"/>
    </xf>
    <xf numFmtId="1" fontId="4" fillId="5" borderId="8" xfId="1" applyNumberFormat="1" applyFont="1" applyFill="1" applyBorder="1" applyProtection="1">
      <protection locked="0"/>
    </xf>
    <xf numFmtId="1" fontId="4" fillId="5" borderId="1" xfId="1" applyNumberFormat="1" applyFont="1" applyFill="1" applyBorder="1" applyProtection="1">
      <protection locked="0"/>
    </xf>
    <xf numFmtId="0" fontId="3" fillId="15" borderId="25" xfId="0" applyFont="1" applyFill="1" applyBorder="1" applyAlignment="1">
      <alignment horizontal="center" vertical="center"/>
    </xf>
    <xf numFmtId="164" fontId="4" fillId="4" borderId="26" xfId="1" applyNumberFormat="1" applyFont="1" applyFill="1" applyBorder="1" applyProtection="1"/>
    <xf numFmtId="0" fontId="9" fillId="19" borderId="1" xfId="0" applyFont="1" applyFill="1" applyBorder="1" applyAlignment="1">
      <alignment vertical="center" wrapText="1"/>
    </xf>
    <xf numFmtId="164" fontId="8" fillId="19" borderId="1" xfId="1" applyNumberFormat="1" applyFont="1" applyFill="1" applyBorder="1" applyAlignment="1">
      <alignment vertical="center"/>
    </xf>
    <xf numFmtId="0" fontId="10" fillId="19" borderId="1" xfId="0" applyFont="1" applyFill="1" applyBorder="1" applyAlignment="1">
      <alignment vertical="center"/>
    </xf>
    <xf numFmtId="9" fontId="11" fillId="17" borderId="26" xfId="2" applyFont="1" applyFill="1" applyBorder="1" applyProtection="1">
      <protection locked="0"/>
    </xf>
    <xf numFmtId="0" fontId="3" fillId="18" borderId="22" xfId="0" applyFont="1" applyFill="1" applyBorder="1" applyAlignment="1">
      <alignment horizontal="center" vertical="center" wrapText="1"/>
    </xf>
    <xf numFmtId="0" fontId="0" fillId="5" borderId="24" xfId="0" applyFill="1" applyBorder="1" applyProtection="1">
      <protection locked="0"/>
    </xf>
    <xf numFmtId="164" fontId="4" fillId="17" borderId="23" xfId="1" applyNumberFormat="1" applyFont="1" applyFill="1" applyBorder="1" applyProtection="1">
      <protection locked="0"/>
    </xf>
    <xf numFmtId="9" fontId="0" fillId="0" borderId="9" xfId="0" applyNumberFormat="1" applyBorder="1"/>
    <xf numFmtId="9" fontId="0" fillId="0" borderId="2" xfId="0" applyNumberFormat="1" applyBorder="1"/>
    <xf numFmtId="9" fontId="0" fillId="0" borderId="6" xfId="0" applyNumberFormat="1" applyBorder="1"/>
    <xf numFmtId="0" fontId="5" fillId="18" borderId="1" xfId="0" applyFont="1" applyFill="1" applyBorder="1"/>
    <xf numFmtId="6" fontId="0" fillId="0" borderId="9" xfId="0" applyNumberFormat="1" applyBorder="1"/>
    <xf numFmtId="6" fontId="0" fillId="0" borderId="6" xfId="0" applyNumberFormat="1" applyBorder="1"/>
    <xf numFmtId="0" fontId="5" fillId="0" borderId="8" xfId="0" applyFont="1" applyBorder="1" applyAlignment="1">
      <alignment vertical="center"/>
    </xf>
    <xf numFmtId="0" fontId="5" fillId="0" borderId="1" xfId="0" applyFont="1" applyBorder="1" applyAlignment="1">
      <alignment vertical="center"/>
    </xf>
    <xf numFmtId="0" fontId="3" fillId="9" borderId="11" xfId="0" applyFont="1" applyFill="1" applyBorder="1" applyAlignment="1">
      <alignment vertical="center"/>
    </xf>
    <xf numFmtId="0" fontId="5" fillId="2" borderId="8" xfId="0" applyFont="1" applyFill="1" applyBorder="1" applyAlignment="1">
      <alignment vertical="center"/>
    </xf>
    <xf numFmtId="0" fontId="5" fillId="2" borderId="1" xfId="0" applyFont="1" applyFill="1" applyBorder="1" applyAlignment="1">
      <alignment vertical="center"/>
    </xf>
    <xf numFmtId="0" fontId="3" fillId="2" borderId="11" xfId="0" applyFont="1" applyFill="1" applyBorder="1" applyAlignment="1">
      <alignment vertical="center"/>
    </xf>
    <xf numFmtId="0" fontId="5" fillId="0" borderId="1" xfId="0" applyFont="1" applyBorder="1" applyAlignment="1">
      <alignment vertical="center" wrapText="1"/>
    </xf>
    <xf numFmtId="0" fontId="6" fillId="16" borderId="1" xfId="0" applyFont="1" applyFill="1" applyBorder="1" applyAlignment="1">
      <alignment vertical="center"/>
    </xf>
    <xf numFmtId="0" fontId="6" fillId="16" borderId="1" xfId="0" applyFont="1" applyFill="1" applyBorder="1" applyAlignment="1">
      <alignment vertical="center" wrapText="1"/>
    </xf>
    <xf numFmtId="0" fontId="3" fillId="16" borderId="11" xfId="0" applyFont="1" applyFill="1" applyBorder="1" applyAlignment="1">
      <alignment vertical="center"/>
    </xf>
    <xf numFmtId="0" fontId="3" fillId="17" borderId="23" xfId="0" applyFont="1" applyFill="1" applyBorder="1" applyAlignment="1">
      <alignment vertical="center"/>
    </xf>
    <xf numFmtId="0" fontId="3" fillId="17" borderId="26" xfId="0" applyFont="1" applyFill="1" applyBorder="1" applyAlignment="1">
      <alignment vertical="center"/>
    </xf>
    <xf numFmtId="0" fontId="1" fillId="0" borderId="8" xfId="0" applyFont="1" applyBorder="1" applyAlignment="1">
      <alignment wrapText="1"/>
    </xf>
    <xf numFmtId="0" fontId="1" fillId="5" borderId="9" xfId="0" applyFont="1" applyFill="1" applyBorder="1" applyAlignment="1" applyProtection="1">
      <alignment wrapText="1"/>
      <protection locked="0"/>
    </xf>
    <xf numFmtId="0" fontId="1" fillId="0" borderId="1" xfId="0" applyFont="1" applyBorder="1" applyAlignment="1">
      <alignment wrapText="1"/>
    </xf>
    <xf numFmtId="0" fontId="1" fillId="5" borderId="2" xfId="0" applyFont="1" applyFill="1" applyBorder="1" applyAlignment="1" applyProtection="1">
      <alignment wrapText="1"/>
      <protection locked="0"/>
    </xf>
    <xf numFmtId="0" fontId="1" fillId="5" borderId="1" xfId="0" applyFont="1" applyFill="1" applyBorder="1" applyAlignment="1" applyProtection="1">
      <alignment wrapText="1"/>
      <protection locked="0"/>
    </xf>
    <xf numFmtId="0" fontId="1" fillId="17" borderId="23" xfId="0" applyFont="1" applyFill="1" applyBorder="1" applyAlignment="1">
      <alignment wrapText="1"/>
    </xf>
    <xf numFmtId="0" fontId="1" fillId="17" borderId="24" xfId="0" applyFont="1" applyFill="1" applyBorder="1" applyAlignment="1" applyProtection="1">
      <alignment wrapText="1"/>
      <protection locked="0"/>
    </xf>
    <xf numFmtId="0" fontId="1" fillId="17" borderId="26" xfId="0" applyFont="1" applyFill="1" applyBorder="1" applyAlignment="1">
      <alignment wrapText="1"/>
    </xf>
    <xf numFmtId="0" fontId="1" fillId="17" borderId="27" xfId="0" applyFont="1" applyFill="1" applyBorder="1" applyAlignment="1" applyProtection="1">
      <alignment wrapText="1"/>
      <protection locked="0"/>
    </xf>
    <xf numFmtId="0" fontId="1" fillId="9" borderId="21" xfId="0" applyFont="1" applyFill="1" applyBorder="1"/>
    <xf numFmtId="164" fontId="1" fillId="0" borderId="12" xfId="1" applyNumberFormat="1" applyFont="1" applyBorder="1"/>
    <xf numFmtId="0" fontId="1" fillId="0" borderId="12" xfId="0" applyFont="1" applyBorder="1" applyAlignment="1">
      <alignment wrapText="1"/>
    </xf>
    <xf numFmtId="0" fontId="1" fillId="15" borderId="1" xfId="0" quotePrefix="1" applyFont="1" applyFill="1" applyBorder="1" applyAlignment="1">
      <alignment wrapText="1"/>
    </xf>
    <xf numFmtId="0" fontId="1" fillId="9" borderId="2" xfId="0" applyFont="1" applyFill="1" applyBorder="1"/>
    <xf numFmtId="164" fontId="1" fillId="0" borderId="1" xfId="1" applyNumberFormat="1" applyFont="1" applyBorder="1"/>
    <xf numFmtId="0" fontId="1" fillId="15" borderId="1" xfId="0" applyFont="1" applyFill="1" applyBorder="1" applyAlignment="1">
      <alignment wrapText="1"/>
    </xf>
    <xf numFmtId="0" fontId="1" fillId="2" borderId="2" xfId="0" applyFont="1" applyFill="1" applyBorder="1"/>
    <xf numFmtId="0" fontId="1" fillId="15" borderId="1" xfId="0" applyFont="1" applyFill="1" applyBorder="1"/>
    <xf numFmtId="0" fontId="1" fillId="3" borderId="2" xfId="0" applyFont="1" applyFill="1" applyBorder="1"/>
    <xf numFmtId="1" fontId="1" fillId="11" borderId="1" xfId="1" applyNumberFormat="1" applyFont="1" applyFill="1" applyBorder="1"/>
    <xf numFmtId="0" fontId="1" fillId="11" borderId="1" xfId="0" applyFont="1" applyFill="1" applyBorder="1" applyAlignment="1">
      <alignment wrapText="1"/>
    </xf>
    <xf numFmtId="1" fontId="1" fillId="15" borderId="1" xfId="0" applyNumberFormat="1" applyFont="1" applyFill="1" applyBorder="1" applyAlignment="1">
      <alignment wrapText="1"/>
    </xf>
    <xf numFmtId="1" fontId="1" fillId="0" borderId="1" xfId="1" applyNumberFormat="1" applyFont="1" applyBorder="1"/>
    <xf numFmtId="164" fontId="1" fillId="0" borderId="13" xfId="1" applyNumberFormat="1" applyFont="1" applyBorder="1"/>
    <xf numFmtId="0" fontId="1" fillId="13" borderId="2" xfId="0" applyFont="1" applyFill="1" applyBorder="1"/>
    <xf numFmtId="0" fontId="1" fillId="13" borderId="17" xfId="0" applyFont="1" applyFill="1" applyBorder="1"/>
    <xf numFmtId="0" fontId="1" fillId="13" borderId="6" xfId="0" applyFont="1" applyFill="1" applyBorder="1"/>
    <xf numFmtId="0" fontId="1" fillId="13" borderId="0" xfId="0" applyFont="1" applyFill="1"/>
    <xf numFmtId="0" fontId="1" fillId="13" borderId="8" xfId="0" applyFont="1" applyFill="1" applyBorder="1"/>
    <xf numFmtId="0" fontId="1" fillId="13" borderId="1" xfId="0" applyFont="1" applyFill="1" applyBorder="1"/>
    <xf numFmtId="0" fontId="1" fillId="13" borderId="11" xfId="0" applyFont="1" applyFill="1" applyBorder="1"/>
    <xf numFmtId="0" fontId="6" fillId="5" borderId="23" xfId="0" applyFont="1" applyFill="1" applyBorder="1" applyAlignment="1" applyProtection="1">
      <alignment horizontal="left" vertical="center"/>
      <protection locked="0"/>
    </xf>
    <xf numFmtId="0" fontId="6" fillId="5" borderId="24" xfId="0" applyFont="1" applyFill="1" applyBorder="1" applyAlignment="1" applyProtection="1">
      <alignment horizontal="left" vertical="center"/>
      <protection locked="0"/>
    </xf>
    <xf numFmtId="0" fontId="8" fillId="19" borderId="1" xfId="0" applyFont="1" applyFill="1" applyBorder="1" applyAlignment="1">
      <alignment horizontal="center" vertical="center" wrapText="1"/>
    </xf>
    <xf numFmtId="0" fontId="8" fillId="19" borderId="1" xfId="0" applyFont="1" applyFill="1" applyBorder="1" applyAlignment="1">
      <alignment horizontal="center" vertical="center"/>
    </xf>
    <xf numFmtId="0" fontId="0" fillId="0" borderId="20" xfId="0" applyBorder="1" applyAlignment="1">
      <alignment horizontal="center"/>
    </xf>
    <xf numFmtId="0" fontId="0" fillId="0" borderId="12" xfId="0" applyBorder="1" applyAlignment="1">
      <alignment horizontal="center"/>
    </xf>
    <xf numFmtId="0" fontId="0" fillId="0" borderId="21" xfId="0" applyBorder="1" applyAlignment="1">
      <alignment horizontal="center"/>
    </xf>
    <xf numFmtId="0" fontId="3" fillId="12" borderId="7" xfId="0" applyFont="1" applyFill="1" applyBorder="1" applyAlignment="1">
      <alignment horizontal="center" vertical="center"/>
    </xf>
    <xf numFmtId="0" fontId="3" fillId="12" borderId="3" xfId="0" applyFont="1" applyFill="1" applyBorder="1" applyAlignment="1">
      <alignment horizontal="center" vertical="center"/>
    </xf>
    <xf numFmtId="0" fontId="3" fillId="12" borderId="10" xfId="0" applyFont="1" applyFill="1" applyBorder="1" applyAlignment="1">
      <alignment horizontal="center" vertical="center"/>
    </xf>
    <xf numFmtId="0" fontId="3" fillId="10" borderId="7" xfId="0" applyFont="1" applyFill="1" applyBorder="1" applyAlignment="1">
      <alignment horizontal="center" vertical="center"/>
    </xf>
    <xf numFmtId="0" fontId="3" fillId="10" borderId="3" xfId="0" applyFont="1" applyFill="1" applyBorder="1" applyAlignment="1">
      <alignment horizontal="center" vertical="center"/>
    </xf>
    <xf numFmtId="0" fontId="3" fillId="10" borderId="10" xfId="0" applyFont="1" applyFill="1" applyBorder="1" applyAlignment="1">
      <alignment horizontal="center" vertical="center"/>
    </xf>
    <xf numFmtId="0" fontId="3" fillId="8" borderId="7" xfId="0" applyFont="1" applyFill="1" applyBorder="1" applyAlignment="1">
      <alignment horizontal="center" vertical="center"/>
    </xf>
    <xf numFmtId="0" fontId="3" fillId="8" borderId="3" xfId="0" applyFont="1" applyFill="1" applyBorder="1" applyAlignment="1">
      <alignment horizontal="center" vertical="center"/>
    </xf>
    <xf numFmtId="0" fontId="3" fillId="8" borderId="10" xfId="0" applyFont="1" applyFill="1" applyBorder="1" applyAlignment="1">
      <alignment horizontal="center" vertical="center"/>
    </xf>
    <xf numFmtId="0" fontId="3" fillId="14" borderId="7" xfId="0" applyFont="1" applyFill="1" applyBorder="1" applyAlignment="1">
      <alignment horizontal="center" vertical="center" wrapText="1"/>
    </xf>
    <xf numFmtId="0" fontId="3" fillId="14" borderId="3" xfId="0" applyFont="1" applyFill="1" applyBorder="1" applyAlignment="1">
      <alignment horizontal="center" vertical="center" wrapText="1"/>
    </xf>
    <xf numFmtId="0" fontId="3" fillId="7" borderId="7" xfId="0" applyFont="1" applyFill="1" applyBorder="1" applyAlignment="1">
      <alignment horizontal="center" vertical="center"/>
    </xf>
    <xf numFmtId="0" fontId="3" fillId="7" borderId="8" xfId="0" applyFont="1" applyFill="1" applyBorder="1" applyAlignment="1">
      <alignment horizontal="center" vertical="center"/>
    </xf>
    <xf numFmtId="0" fontId="3" fillId="7" borderId="10" xfId="0" applyFont="1" applyFill="1" applyBorder="1" applyAlignment="1">
      <alignment horizontal="center" vertical="center"/>
    </xf>
    <xf numFmtId="0" fontId="3" fillId="7" borderId="11" xfId="0" applyFont="1" applyFill="1" applyBorder="1" applyAlignment="1">
      <alignment horizontal="center" vertical="center"/>
    </xf>
    <xf numFmtId="0" fontId="3" fillId="7" borderId="3" xfId="0" applyFont="1" applyFill="1" applyBorder="1" applyAlignment="1">
      <alignment horizontal="center" vertical="center"/>
    </xf>
    <xf numFmtId="0" fontId="3" fillId="7" borderId="1" xfId="0" applyFont="1" applyFill="1" applyBorder="1" applyAlignment="1">
      <alignment horizontal="center" vertical="center"/>
    </xf>
    <xf numFmtId="0" fontId="5" fillId="18" borderId="1" xfId="0" applyFont="1" applyFill="1" applyBorder="1" applyAlignment="1">
      <alignment horizontal="center"/>
    </xf>
    <xf numFmtId="0" fontId="3" fillId="6" borderId="4" xfId="0" applyFont="1" applyFill="1" applyBorder="1" applyAlignment="1">
      <alignment horizontal="center" vertical="center" wrapText="1"/>
    </xf>
    <xf numFmtId="0" fontId="3" fillId="8" borderId="14" xfId="0" applyFont="1" applyFill="1" applyBorder="1" applyAlignment="1">
      <alignment horizontal="center" vertical="center"/>
    </xf>
    <xf numFmtId="0" fontId="3" fillId="12" borderId="14" xfId="0" applyFont="1" applyFill="1" applyBorder="1" applyAlignment="1">
      <alignment horizontal="center" vertical="center"/>
    </xf>
    <xf numFmtId="0" fontId="3" fillId="10" borderId="14" xfId="0" applyFont="1" applyFill="1" applyBorder="1" applyAlignment="1">
      <alignment horizontal="center" vertical="center"/>
    </xf>
    <xf numFmtId="0" fontId="3" fillId="7" borderId="4" xfId="0" applyFont="1" applyFill="1" applyBorder="1" applyAlignment="1">
      <alignment horizontal="center" vertical="center"/>
    </xf>
    <xf numFmtId="0" fontId="3" fillId="7" borderId="14" xfId="0" applyFont="1" applyFill="1" applyBorder="1" applyAlignment="1">
      <alignment horizontal="center" vertical="center"/>
    </xf>
    <xf numFmtId="0" fontId="3" fillId="7" borderId="5" xfId="0" applyFont="1" applyFill="1" applyBorder="1" applyAlignment="1">
      <alignment horizontal="center" vertical="center"/>
    </xf>
    <xf numFmtId="0" fontId="3" fillId="7" borderId="15" xfId="0" applyFont="1" applyFill="1" applyBorder="1" applyAlignment="1">
      <alignment horizontal="center" vertical="center"/>
    </xf>
  </cellXfs>
  <cellStyles count="3">
    <cellStyle name="Currency" xfId="1" builtinId="4"/>
    <cellStyle name="Normal" xfId="0" builtinId="0"/>
    <cellStyle name="Percent" xfId="2" builtinId="5"/>
  </cellStyles>
  <dxfs count="0"/>
  <tableStyles count="0" defaultTableStyle="TableStyleMedium2" defaultPivotStyle="PivotStyleMedium9"/>
  <colors>
    <mruColors>
      <color rgb="FFFFCCCC"/>
      <color rgb="FFFF9999"/>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1.xml"/><Relationship Id="rId3" Type="http://schemas.openxmlformats.org/officeDocument/2006/relationships/worksheet" Target="worksheets/sheet3.xml"/><Relationship Id="rId7" Type="http://schemas.openxmlformats.org/officeDocument/2006/relationships/calcChain" Target="calcChain.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10" Type="http://schemas.openxmlformats.org/officeDocument/2006/relationships/customXml" Target="../customXml/item3.xml"/><Relationship Id="rId4" Type="http://schemas.openxmlformats.org/officeDocument/2006/relationships/theme" Target="theme/theme1.xml"/><Relationship Id="rId9" Type="http://schemas.openxmlformats.org/officeDocument/2006/relationships/customXml" Target="../customXml/item2.xml"/></Relationships>
</file>

<file path=xl/drawings/_rels/drawing1.xml.rels><?xml version="1.0" encoding="UTF-8" standalone="yes"?>
<Relationships xmlns="http://schemas.openxmlformats.org/package/2006/relationships"><Relationship Id="rId1" Type="http://schemas.openxmlformats.org/officeDocument/2006/relationships/hyperlink" Target="#'Cost Estimate'!A1"/></Relationships>
</file>

<file path=xl/drawings/_rels/vmlDrawing1.vml.rels><?xml version="1.0" encoding="UTF-8" standalone="yes"?>
<Relationships xmlns="http://schemas.openxmlformats.org/package/2006/relationships"><Relationship Id="rId1" Type="http://schemas.openxmlformats.org/officeDocument/2006/relationships/image" Target="../media/image1.png"/></Relationships>
</file>

<file path=xl/drawings/_rels/vmlDrawing2.vml.rels><?xml version="1.0" encoding="UTF-8" standalone="yes"?>
<Relationships xmlns="http://schemas.openxmlformats.org/package/2006/relationships"><Relationship Id="rId1" Type="http://schemas.openxmlformats.org/officeDocument/2006/relationships/image" Target="../media/image1.png"/></Relationships>
</file>

<file path=xl/drawings/_rels/vmlDrawing3.v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xdr:from>
      <xdr:col>0</xdr:col>
      <xdr:colOff>86078</xdr:colOff>
      <xdr:row>0</xdr:row>
      <xdr:rowOff>87488</xdr:rowOff>
    </xdr:from>
    <xdr:to>
      <xdr:col>9</xdr:col>
      <xdr:colOff>263878</xdr:colOff>
      <xdr:row>45</xdr:row>
      <xdr:rowOff>0</xdr:rowOff>
    </xdr:to>
    <xdr:sp macro="" textlink="">
      <xdr:nvSpPr>
        <xdr:cNvPr id="2" name="TextBox 1">
          <a:hlinkClick xmlns:r="http://schemas.openxmlformats.org/officeDocument/2006/relationships" r:id="rId1"/>
          <a:extLst>
            <a:ext uri="{FF2B5EF4-FFF2-40B4-BE49-F238E27FC236}">
              <a16:creationId xmlns:a16="http://schemas.microsoft.com/office/drawing/2014/main" id="{AEDF10DF-7948-654A-83A5-DA470206A1ED}"/>
            </a:ext>
          </a:extLst>
        </xdr:cNvPr>
        <xdr:cNvSpPr txBox="1"/>
      </xdr:nvSpPr>
      <xdr:spPr>
        <a:xfrm>
          <a:off x="86078" y="87488"/>
          <a:ext cx="8051800" cy="8485012"/>
        </a:xfrm>
        <a:prstGeom prst="rect">
          <a:avLst/>
        </a:prstGeom>
        <a:solidFill>
          <a:schemeClr val="accent4">
            <a:lumMod val="20000"/>
            <a:lumOff val="80000"/>
          </a:schemeClr>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en-US" sz="1600" b="1"/>
            <a:t>IT Project Cost Estimation Tool </a:t>
          </a:r>
          <a:r>
            <a:rPr lang="en-US" sz="1600" b="1" baseline="0"/>
            <a:t>- Instructions</a:t>
          </a:r>
          <a:endParaRPr lang="en-US" sz="1600" b="1"/>
        </a:p>
        <a:p>
          <a:endParaRPr lang="en-US" sz="1400"/>
        </a:p>
        <a:p>
          <a:r>
            <a:rPr lang="en-US" sz="1400" b="1"/>
            <a:t>Overview:</a:t>
          </a:r>
        </a:p>
        <a:p>
          <a:r>
            <a:rPr lang="en-US" sz="1400"/>
            <a:t>This</a:t>
          </a:r>
          <a:r>
            <a:rPr lang="en-US" sz="1400" baseline="0"/>
            <a:t> cost estimation tool works along side the Project Charter to capture an early estimate of the expected costs for both project implementation and on-going operations.  The costs included in this estimate are for all areas of the project and include resource estimates from both within and outside ITS.  There are 3 worksheets in this workbook:</a:t>
          </a:r>
        </a:p>
        <a:p>
          <a:r>
            <a:rPr lang="en-US" sz="1400" baseline="0"/>
            <a:t>1. Instructions (This Page)</a:t>
          </a:r>
        </a:p>
        <a:p>
          <a:r>
            <a:rPr lang="en-US" sz="1400" baseline="0"/>
            <a:t>2</a:t>
          </a:r>
          <a:r>
            <a:rPr lang="en-US" sz="1400" b="1" baseline="0"/>
            <a:t>. Cost Estimate </a:t>
          </a:r>
          <a:r>
            <a:rPr lang="en-US" sz="1400" baseline="0"/>
            <a:t>- The tools for entering estimates and assumptions; this is what you fill out</a:t>
          </a:r>
        </a:p>
        <a:p>
          <a:r>
            <a:rPr lang="en-US" sz="1400" baseline="0"/>
            <a:t>3. Estimate Basis - The details behind the selection options for each of the estimate areas</a:t>
          </a:r>
        </a:p>
        <a:p>
          <a:endParaRPr lang="en-US" sz="1400" baseline="0"/>
        </a:p>
        <a:p>
          <a:r>
            <a:rPr lang="en-US" sz="1400" baseline="0"/>
            <a:t>The tool provides both the ability to define a low and high estimate as well as apply a variance factor based on confidence level to a single (low) estimate.  Information detailed here informs the Cost Breakdown section of the Project Charter.</a:t>
          </a:r>
        </a:p>
        <a:p>
          <a:endParaRPr lang="en-US" sz="1400" baseline="0"/>
        </a:p>
        <a:p>
          <a:r>
            <a:rPr lang="en-US" sz="1400" b="1" baseline="0"/>
            <a:t>Completing the Estimate:</a:t>
          </a:r>
        </a:p>
        <a:p>
          <a:r>
            <a:rPr lang="en-US" sz="1400" b="0" baseline="0"/>
            <a:t>Each item in the estimate includes a description, 3 values from which to choose, and the selection of a low estimate and high estimate.  The selection options are the same for both the low and high estimate columns.  The options are starting suggestions based on the explanations defined in the "Estimate Basis" worksheet; If you don't have a value that you believe accurately represents the cost for your project, you also have the ability to enter your own value for any estimate. For each row/item to estimate do the following:</a:t>
          </a:r>
        </a:p>
        <a:p>
          <a:endParaRPr lang="en-US" sz="1400" b="0" baseline="0"/>
        </a:p>
        <a:p>
          <a:r>
            <a:rPr lang="en-US" sz="1400" b="0" baseline="0"/>
            <a:t>1. Review the Cost Item and Description (Columns A-C)</a:t>
          </a:r>
        </a:p>
        <a:p>
          <a:r>
            <a:rPr lang="en-US" sz="1400" b="0" baseline="0"/>
            <a:t>2. Select an estimate from the low estimate options OR enter your own value (Column D)</a:t>
          </a:r>
        </a:p>
        <a:p>
          <a:r>
            <a:rPr lang="en-US" sz="1400" b="0" baseline="0"/>
            <a:t>3. Select an estimate from the high estimate options OR enter your own value (optional) (Column E)</a:t>
          </a:r>
        </a:p>
        <a:p>
          <a:r>
            <a:rPr lang="en-US" sz="1400" b="0" baseline="0"/>
            <a:t>4. Make any notes about the estimate to help clarify assumptions (Column F)</a:t>
          </a:r>
        </a:p>
        <a:p>
          <a:endParaRPr lang="en-US" sz="1400" b="0" baseline="0"/>
        </a:p>
        <a:p>
          <a:r>
            <a:rPr lang="en-US" sz="1400" b="0" baseline="0"/>
            <a:t>After completing the above, answer the cost variance question to provide a level of confidence and validity to the estimate.</a:t>
          </a:r>
        </a:p>
        <a:p>
          <a:endParaRPr lang="en-US" sz="1400" b="0" baseline="0"/>
        </a:p>
        <a:p>
          <a:r>
            <a:rPr lang="en-US" sz="1400" b="0" baseline="0"/>
            <a:t>Total Implementation Costs and Total Annual Costs are calculated automatically.</a:t>
          </a:r>
        </a:p>
        <a:p>
          <a:endParaRPr lang="en-US" sz="1400" b="0" baseline="0"/>
        </a:p>
        <a:p>
          <a:r>
            <a:rPr lang="en-US" sz="1400" b="1" baseline="0"/>
            <a:t>Questions:</a:t>
          </a:r>
        </a:p>
        <a:p>
          <a:r>
            <a:rPr lang="en-US" sz="1400" b="0" baseline="0"/>
            <a:t>Information on the entire Project Management Lifecycle is available at pmo.gmu.edu.  If you have questions or would like assistance completing this form, please contact the ITS Portfolio and Project Management Office at pmo@gmu.edu.</a:t>
          </a:r>
        </a:p>
        <a:p>
          <a:endParaRPr lang="en-US" sz="1400" b="0" baseline="0"/>
        </a:p>
        <a:p>
          <a:r>
            <a:rPr lang="en-US" sz="1050" b="0" i="1" baseline="0"/>
            <a:t>Template Version 20220131</a:t>
          </a:r>
          <a:r>
            <a:rPr lang="en-US" sz="1400" b="0" baseline="0"/>
            <a:t> </a:t>
          </a:r>
        </a:p>
        <a:p>
          <a:endParaRPr lang="en-US" sz="1400" b="0" baseline="0"/>
        </a:p>
        <a:p>
          <a:endParaRPr lang="en-US" sz="1400" b="0" baseline="0"/>
        </a:p>
      </xdr:txBody>
    </xdr:sp>
    <xdr:clientData/>
  </xdr:twoCellAnchor>
</xdr:wsDr>
</file>

<file path=xl/theme/theme1.xml><?xml version="1.0" encoding="utf-8"?>
<a:theme xmlns:a="http://schemas.openxmlformats.org/drawingml/2006/main" name="Office 2013 - 2022 Theme">
  <a:themeElements>
    <a:clrScheme name="Office 2013 - 2022">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2013 - 2022">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2013 - 2022">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2013 - 2022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vmlDrawing" Target="../drawings/vmlDrawing1.vml"/><Relationship Id="rId1" Type="http://schemas.openxmlformats.org/officeDocument/2006/relationships/drawing" Target="../drawings/drawing1.xml"/></Relationships>
</file>

<file path=xl/worksheets/_rels/sheet2.xml.rels><?xml version="1.0" encoding="UTF-8" standalone="yes"?>
<Relationships xmlns="http://schemas.openxmlformats.org/package/2006/relationships"><Relationship Id="rId2" Type="http://schemas.openxmlformats.org/officeDocument/2006/relationships/vmlDrawing" Target="../drawings/vmlDrawing2.vml"/><Relationship Id="rId1" Type="http://schemas.openxmlformats.org/officeDocument/2006/relationships/printerSettings" Target="../printerSettings/printerSettings1.bin"/></Relationships>
</file>

<file path=xl/worksheets/_rels/sheet3.xml.rels><?xml version="1.0" encoding="UTF-8" standalone="yes"?>
<Relationships xmlns="http://schemas.openxmlformats.org/package/2006/relationships"><Relationship Id="rId2" Type="http://schemas.openxmlformats.org/officeDocument/2006/relationships/vmlDrawing" Target="../drawings/vmlDrawing3.vml"/><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FEDDEAB-A06B-0242-906E-E3687DC1783F}">
  <sheetPr>
    <pageSetUpPr fitToPage="1"/>
  </sheetPr>
  <dimension ref="A1"/>
  <sheetViews>
    <sheetView tabSelected="1" zoomScaleNormal="100" workbookViewId="0">
      <selection activeCell="E50" sqref="E50"/>
    </sheetView>
  </sheetViews>
  <sheetFormatPr defaultColWidth="11.44140625" defaultRowHeight="14.4" x14ac:dyDescent="0.3"/>
  <sheetData/>
  <sheetProtection sheet="1" objects="1" scenarios="1"/>
  <pageMargins left="0.5" right="0.5" top="0.75" bottom="0.5" header="0.3" footer="0.3"/>
  <pageSetup scale="78" fitToHeight="0" orientation="portrait" horizontalDpi="0" verticalDpi="0"/>
  <headerFooter>
    <oddHeader>&amp;L&amp;"Calibri,Regular"&amp;K000000&amp;G</oddHeader>
    <oddFooter>&amp;L&amp;"Calibri,Regular"&amp;K000000Template Version: 2020-09-02&amp;C&amp;"Calibri,Regular"&amp;K000000Page &amp;P of &amp;N&amp;R&amp;"Calibri,Regular"&amp;K000000&amp;A</oddFooter>
  </headerFooter>
  <drawing r:id="rId1"/>
  <legacyDrawingHF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DFBC5C9-65B3-B643-BAE6-07B260D20BC5}">
  <sheetPr>
    <pageSetUpPr fitToPage="1"/>
  </sheetPr>
  <dimension ref="A1:G35"/>
  <sheetViews>
    <sheetView zoomScaleNormal="100" workbookViewId="0">
      <pane xSplit="2" ySplit="3" topLeftCell="C4" activePane="bottomRight" state="frozen"/>
      <selection pane="topRight" activeCell="B1" sqref="B1:C1"/>
      <selection pane="bottomLeft" activeCell="B1" sqref="B1:C1"/>
      <selection pane="bottomRight"/>
    </sheetView>
  </sheetViews>
  <sheetFormatPr defaultColWidth="8.88671875" defaultRowHeight="14.4" x14ac:dyDescent="0.3"/>
  <cols>
    <col min="1" max="1" width="22.44140625" customWidth="1"/>
    <col min="2" max="2" width="30.6640625" customWidth="1"/>
    <col min="3" max="3" width="51" customWidth="1"/>
    <col min="4" max="5" width="20.88671875" customWidth="1"/>
    <col min="6" max="6" width="45.88671875" customWidth="1"/>
    <col min="7" max="7" width="44.44140625" customWidth="1"/>
  </cols>
  <sheetData>
    <row r="1" spans="1:7" ht="87.9" customHeight="1" thickBot="1" x14ac:dyDescent="0.35">
      <c r="A1" s="42" t="s">
        <v>0</v>
      </c>
      <c r="B1" s="94"/>
      <c r="C1" s="95"/>
      <c r="E1" s="42" t="s">
        <v>1</v>
      </c>
      <c r="F1" s="43"/>
    </row>
    <row r="2" spans="1:7" ht="15" thickBot="1" x14ac:dyDescent="0.35"/>
    <row r="3" spans="1:7" ht="47.4" thickBot="1" x14ac:dyDescent="0.35">
      <c r="A3" s="13" t="s">
        <v>2</v>
      </c>
      <c r="B3" s="14" t="s">
        <v>3</v>
      </c>
      <c r="C3" s="14" t="s">
        <v>1</v>
      </c>
      <c r="D3" s="14" t="s">
        <v>4</v>
      </c>
      <c r="E3" s="14" t="s">
        <v>5</v>
      </c>
      <c r="F3" s="15" t="s">
        <v>6</v>
      </c>
    </row>
    <row r="4" spans="1:7" ht="31.8" x14ac:dyDescent="0.35">
      <c r="A4" s="101" t="s">
        <v>7</v>
      </c>
      <c r="B4" s="51" t="s">
        <v>8</v>
      </c>
      <c r="C4" s="63" t="s">
        <v>9</v>
      </c>
      <c r="D4" s="32"/>
      <c r="E4" s="32"/>
      <c r="F4" s="64"/>
      <c r="G4" s="1"/>
    </row>
    <row r="5" spans="1:7" ht="31.8" x14ac:dyDescent="0.35">
      <c r="A5" s="102"/>
      <c r="B5" s="52" t="s">
        <v>10</v>
      </c>
      <c r="C5" s="65" t="s">
        <v>11</v>
      </c>
      <c r="D5" s="33"/>
      <c r="E5" s="33"/>
      <c r="F5" s="66"/>
      <c r="G5" s="1"/>
    </row>
    <row r="6" spans="1:7" ht="24" customHeight="1" thickBot="1" x14ac:dyDescent="0.5">
      <c r="A6" s="103"/>
      <c r="B6" s="53" t="s">
        <v>12</v>
      </c>
      <c r="C6" s="16"/>
      <c r="D6" s="8">
        <f>SUM(D4:D5)</f>
        <v>0</v>
      </c>
      <c r="E6" s="8">
        <f>SUM(E4:E5)</f>
        <v>0</v>
      </c>
      <c r="F6" s="17"/>
      <c r="G6" s="1"/>
    </row>
    <row r="7" spans="1:7" ht="47.4" x14ac:dyDescent="0.35">
      <c r="A7" s="104" t="s">
        <v>13</v>
      </c>
      <c r="B7" s="54" t="s">
        <v>14</v>
      </c>
      <c r="C7" s="63" t="s">
        <v>15</v>
      </c>
      <c r="D7" s="32"/>
      <c r="E7" s="32"/>
      <c r="F7" s="64"/>
      <c r="G7" s="1"/>
    </row>
    <row r="8" spans="1:7" ht="63" x14ac:dyDescent="0.35">
      <c r="A8" s="105"/>
      <c r="B8" s="55" t="s">
        <v>16</v>
      </c>
      <c r="C8" s="65" t="s">
        <v>17</v>
      </c>
      <c r="D8" s="33"/>
      <c r="E8" s="33"/>
      <c r="F8" s="66"/>
      <c r="G8" s="1"/>
    </row>
    <row r="9" spans="1:7" ht="31.8" x14ac:dyDescent="0.35">
      <c r="A9" s="105"/>
      <c r="B9" s="55" t="s">
        <v>18</v>
      </c>
      <c r="C9" s="65" t="s">
        <v>19</v>
      </c>
      <c r="D9" s="33"/>
      <c r="E9" s="33"/>
      <c r="F9" s="66"/>
      <c r="G9" s="1"/>
    </row>
    <row r="10" spans="1:7" ht="24" customHeight="1" thickBot="1" x14ac:dyDescent="0.5">
      <c r="A10" s="106"/>
      <c r="B10" s="56" t="s">
        <v>20</v>
      </c>
      <c r="C10" s="18"/>
      <c r="D10" s="19">
        <f>SUM(D7:D9)</f>
        <v>0</v>
      </c>
      <c r="E10" s="19">
        <f>SUM(E7:E9)</f>
        <v>0</v>
      </c>
      <c r="F10" s="20"/>
    </row>
    <row r="11" spans="1:7" ht="47.4" x14ac:dyDescent="0.35">
      <c r="A11" s="107" t="s">
        <v>21</v>
      </c>
      <c r="B11" s="51" t="s">
        <v>22</v>
      </c>
      <c r="C11" s="63" t="s">
        <v>23</v>
      </c>
      <c r="D11" s="34"/>
      <c r="E11" s="34"/>
      <c r="F11" s="64"/>
    </row>
    <row r="12" spans="1:7" ht="63" x14ac:dyDescent="0.35">
      <c r="A12" s="108"/>
      <c r="B12" s="52" t="s">
        <v>24</v>
      </c>
      <c r="C12" s="65" t="s">
        <v>25</v>
      </c>
      <c r="D12" s="35"/>
      <c r="E12" s="35"/>
      <c r="F12" s="66"/>
    </row>
    <row r="13" spans="1:7" ht="63" x14ac:dyDescent="0.35">
      <c r="A13" s="108"/>
      <c r="B13" s="57" t="s">
        <v>26</v>
      </c>
      <c r="C13" s="65" t="s">
        <v>27</v>
      </c>
      <c r="D13" s="35"/>
      <c r="E13" s="35"/>
      <c r="F13" s="66"/>
    </row>
    <row r="14" spans="1:7" ht="47.4" x14ac:dyDescent="0.35">
      <c r="A14" s="108"/>
      <c r="B14" s="57" t="s">
        <v>28</v>
      </c>
      <c r="C14" s="65" t="s">
        <v>29</v>
      </c>
      <c r="D14" s="35"/>
      <c r="E14" s="35"/>
      <c r="F14" s="66"/>
    </row>
    <row r="15" spans="1:7" ht="63" x14ac:dyDescent="0.35">
      <c r="A15" s="108"/>
      <c r="B15" s="57" t="s">
        <v>30</v>
      </c>
      <c r="C15" s="65" t="s">
        <v>31</v>
      </c>
      <c r="D15" s="35"/>
      <c r="E15" s="35"/>
      <c r="F15" s="66"/>
    </row>
    <row r="16" spans="1:7" ht="63" x14ac:dyDescent="0.35">
      <c r="A16" s="108"/>
      <c r="B16" s="57" t="s">
        <v>32</v>
      </c>
      <c r="C16" s="65" t="s">
        <v>33</v>
      </c>
      <c r="D16" s="35"/>
      <c r="E16" s="35"/>
      <c r="F16" s="66"/>
    </row>
    <row r="17" spans="1:6" ht="54" customHeight="1" x14ac:dyDescent="0.35">
      <c r="A17" s="108"/>
      <c r="B17" s="57" t="s">
        <v>34</v>
      </c>
      <c r="C17" s="65" t="s">
        <v>35</v>
      </c>
      <c r="D17" s="35"/>
      <c r="E17" s="35"/>
      <c r="F17" s="66"/>
    </row>
    <row r="18" spans="1:6" ht="63" x14ac:dyDescent="0.35">
      <c r="A18" s="108"/>
      <c r="B18" s="57" t="s">
        <v>36</v>
      </c>
      <c r="C18" s="65" t="s">
        <v>37</v>
      </c>
      <c r="D18" s="35"/>
      <c r="E18" s="35"/>
      <c r="F18" s="66"/>
    </row>
    <row r="19" spans="1:6" ht="47.4" x14ac:dyDescent="0.35">
      <c r="A19" s="108"/>
      <c r="B19" s="57" t="s">
        <v>38</v>
      </c>
      <c r="C19" s="65" t="s">
        <v>39</v>
      </c>
      <c r="D19" s="35"/>
      <c r="E19" s="35"/>
      <c r="F19" s="66"/>
    </row>
    <row r="20" spans="1:6" ht="36" x14ac:dyDescent="0.35">
      <c r="A20" s="108"/>
      <c r="B20" s="57" t="s">
        <v>40</v>
      </c>
      <c r="C20" s="67"/>
      <c r="D20" s="35"/>
      <c r="E20" s="35"/>
      <c r="F20" s="66"/>
    </row>
    <row r="21" spans="1:6" ht="42" x14ac:dyDescent="0.4">
      <c r="A21" s="108"/>
      <c r="B21" s="58" t="s">
        <v>41</v>
      </c>
      <c r="C21" s="5" t="s">
        <v>42</v>
      </c>
      <c r="D21" s="10">
        <f>SUM(D11:D20)</f>
        <v>0</v>
      </c>
      <c r="E21" s="10">
        <f>SUM(E11:E20)</f>
        <v>0</v>
      </c>
      <c r="F21" s="6"/>
    </row>
    <row r="22" spans="1:6" ht="42" x14ac:dyDescent="0.4">
      <c r="A22" s="108"/>
      <c r="B22" s="59" t="s">
        <v>43</v>
      </c>
      <c r="C22" s="4" t="s">
        <v>44</v>
      </c>
      <c r="D22" s="11">
        <v>48</v>
      </c>
      <c r="E22" s="11">
        <v>48</v>
      </c>
      <c r="F22" s="6"/>
    </row>
    <row r="23" spans="1:6" ht="24" customHeight="1" thickBot="1" x14ac:dyDescent="0.5">
      <c r="A23" s="109"/>
      <c r="B23" s="60" t="s">
        <v>45</v>
      </c>
      <c r="C23" s="22"/>
      <c r="D23" s="7">
        <f>D21*D22</f>
        <v>0</v>
      </c>
      <c r="E23" s="7">
        <f>E21*E22</f>
        <v>0</v>
      </c>
      <c r="F23" s="23"/>
    </row>
    <row r="24" spans="1:6" ht="32.4" thickBot="1" x14ac:dyDescent="0.4">
      <c r="A24" s="24" t="s">
        <v>46</v>
      </c>
      <c r="B24" s="61" t="s">
        <v>47</v>
      </c>
      <c r="C24" s="68" t="s">
        <v>48</v>
      </c>
      <c r="D24" s="44"/>
      <c r="E24" s="44"/>
      <c r="F24" s="69"/>
    </row>
    <row r="25" spans="1:6" ht="63.6" x14ac:dyDescent="0.4">
      <c r="A25" s="36" t="s">
        <v>49</v>
      </c>
      <c r="B25" s="62" t="s">
        <v>50</v>
      </c>
      <c r="C25" s="70" t="s">
        <v>51</v>
      </c>
      <c r="D25" s="41"/>
      <c r="E25" s="37"/>
      <c r="F25" s="71"/>
    </row>
    <row r="26" spans="1:6" x14ac:dyDescent="0.3">
      <c r="A26" s="98"/>
      <c r="B26" s="99"/>
      <c r="C26" s="99"/>
      <c r="D26" s="99"/>
      <c r="E26" s="99"/>
      <c r="F26" s="100"/>
    </row>
    <row r="27" spans="1:6" ht="51" customHeight="1" x14ac:dyDescent="0.3">
      <c r="A27" s="97" t="s">
        <v>52</v>
      </c>
      <c r="B27" s="96" t="s">
        <v>53</v>
      </c>
      <c r="C27" s="38" t="s">
        <v>54</v>
      </c>
      <c r="D27" s="39">
        <f>SUM(D6,D10,D23,D24)</f>
        <v>0</v>
      </c>
      <c r="E27" s="39">
        <f>SUM(E6,E10,E23,E24)</f>
        <v>0</v>
      </c>
      <c r="F27" s="40"/>
    </row>
    <row r="28" spans="1:6" ht="48" customHeight="1" x14ac:dyDescent="0.35">
      <c r="A28" s="97"/>
      <c r="B28" s="96"/>
      <c r="C28" s="38" t="s">
        <v>55</v>
      </c>
      <c r="D28" s="39">
        <f>D27*(1+D25)</f>
        <v>0</v>
      </c>
      <c r="E28" s="37"/>
      <c r="F28" s="40"/>
    </row>
    <row r="29" spans="1:6" ht="15" thickBot="1" x14ac:dyDescent="0.35"/>
    <row r="30" spans="1:6" ht="63" x14ac:dyDescent="0.35">
      <c r="A30" s="110" t="s">
        <v>56</v>
      </c>
      <c r="B30" s="31" t="s">
        <v>57</v>
      </c>
      <c r="C30" s="63" t="s">
        <v>58</v>
      </c>
      <c r="D30" s="32"/>
      <c r="E30" s="32"/>
      <c r="F30" s="64"/>
    </row>
    <row r="31" spans="1:6" ht="31.8" x14ac:dyDescent="0.35">
      <c r="A31" s="111"/>
      <c r="B31" s="30" t="s">
        <v>59</v>
      </c>
      <c r="C31" s="65" t="s">
        <v>60</v>
      </c>
      <c r="D31" s="33"/>
      <c r="E31" s="33"/>
      <c r="F31" s="66"/>
    </row>
    <row r="32" spans="1:6" ht="47.4" x14ac:dyDescent="0.35">
      <c r="A32" s="111"/>
      <c r="B32" s="30" t="s">
        <v>61</v>
      </c>
      <c r="C32" s="65" t="s">
        <v>62</v>
      </c>
      <c r="D32" s="33"/>
      <c r="E32" s="33"/>
      <c r="F32" s="66"/>
    </row>
    <row r="33" spans="1:6" ht="63" x14ac:dyDescent="0.35">
      <c r="A33" s="111"/>
      <c r="B33" s="30" t="s">
        <v>63</v>
      </c>
      <c r="C33" s="65" t="s">
        <v>64</v>
      </c>
      <c r="D33" s="33"/>
      <c r="E33" s="33"/>
      <c r="F33" s="66"/>
    </row>
    <row r="34" spans="1:6" ht="6" customHeight="1" x14ac:dyDescent="0.3">
      <c r="A34" s="98"/>
      <c r="B34" s="99"/>
      <c r="C34" s="99"/>
      <c r="D34" s="99"/>
      <c r="E34" s="99"/>
      <c r="F34" s="100"/>
    </row>
    <row r="35" spans="1:6" ht="36.9" customHeight="1" thickBot="1" x14ac:dyDescent="0.35">
      <c r="A35" s="25" t="s">
        <v>52</v>
      </c>
      <c r="B35" s="26" t="s">
        <v>65</v>
      </c>
      <c r="C35" s="27" t="s">
        <v>54</v>
      </c>
      <c r="D35" s="28">
        <f>SUM(D30:D33)</f>
        <v>0</v>
      </c>
      <c r="E35" s="28">
        <f>SUM(E30:E33)</f>
        <v>0</v>
      </c>
      <c r="F35" s="29"/>
    </row>
  </sheetData>
  <sheetProtection sheet="1" objects="1" scenarios="1"/>
  <mergeCells count="9">
    <mergeCell ref="B1:C1"/>
    <mergeCell ref="B27:B28"/>
    <mergeCell ref="A27:A28"/>
    <mergeCell ref="A34:F34"/>
    <mergeCell ref="A4:A6"/>
    <mergeCell ref="A7:A10"/>
    <mergeCell ref="A11:A23"/>
    <mergeCell ref="A30:A33"/>
    <mergeCell ref="A26:F26"/>
  </mergeCells>
  <pageMargins left="0.5" right="0.5" top="0.75" bottom="0.5" header="0.3" footer="0.3"/>
  <pageSetup scale="46" fitToHeight="0" orientation="portrait" r:id="rId1"/>
  <headerFooter>
    <oddHeader>&amp;L&amp;"Calibri,Regular"&amp;K000000&amp;G</oddHeader>
    <oddFooter>&amp;L&amp;"Calibri,Regular"&amp;K000000Template Version: 2020-09-02&amp;C&amp;"Calibri,Regular"&amp;K000000Page &amp;P of &amp;N&amp;R&amp;"Calibri,Regular"&amp;K000000&amp;A</oddFooter>
  </headerFooter>
  <legacyDrawingHF r:id="rId2"/>
  <extLst>
    <ext xmlns:x14="http://schemas.microsoft.com/office/spreadsheetml/2009/9/main" uri="{CCE6A557-97BC-4b89-ADB6-D9C93CAAB3DF}">
      <x14:dataValidations xmlns:xm="http://schemas.microsoft.com/office/excel/2006/main" count="22">
        <x14:dataValidation type="list" allowBlank="1" showInputMessage="1" showErrorMessage="1" xr:uid="{088E256B-869A-0348-9E1E-90B09DC5A577}">
          <x14:formula1>
            <xm:f>'Estimate Basis'!$D$18:$F$18</xm:f>
          </x14:formula1>
          <xm:sqref>E24</xm:sqref>
        </x14:dataValidation>
        <x14:dataValidation type="list" allowBlank="1" showInputMessage="1" xr:uid="{21D85F89-02C3-7040-992B-C9493C30EE18}">
          <x14:formula1>
            <xm:f>'Estimate Basis'!$D$2:$F$2</xm:f>
          </x14:formula1>
          <xm:sqref>D4:E4</xm:sqref>
        </x14:dataValidation>
        <x14:dataValidation type="list" allowBlank="1" showInputMessage="1" xr:uid="{8CEEC03C-E69E-0940-8921-78AED1B245A4}">
          <x14:formula1>
            <xm:f>'Estimate Basis'!$D$3:$F$3</xm:f>
          </x14:formula1>
          <xm:sqref>D5:E5</xm:sqref>
        </x14:dataValidation>
        <x14:dataValidation type="list" allowBlank="1" showInputMessage="1" xr:uid="{63B3F3A6-81F1-1040-925F-CBD2B6401125}">
          <x14:formula1>
            <xm:f>'Estimate Basis'!$D$4:$F$4</xm:f>
          </x14:formula1>
          <xm:sqref>D7:E7</xm:sqref>
        </x14:dataValidation>
        <x14:dataValidation type="list" allowBlank="1" showInputMessage="1" xr:uid="{6FC6BFC3-67C1-944D-A1FE-FA4DD1081634}">
          <x14:formula1>
            <xm:f>'Estimate Basis'!$D$5:$F$5</xm:f>
          </x14:formula1>
          <xm:sqref>D8:E8</xm:sqref>
        </x14:dataValidation>
        <x14:dataValidation type="list" allowBlank="1" showInputMessage="1" xr:uid="{72E62DA9-191C-1E4F-9437-66C88D7956EF}">
          <x14:formula1>
            <xm:f>'Estimate Basis'!$D$6:$F$6</xm:f>
          </x14:formula1>
          <xm:sqref>D9:E9</xm:sqref>
        </x14:dataValidation>
        <x14:dataValidation type="list" allowBlank="1" showInputMessage="1" xr:uid="{E32DC9B3-3236-384C-A0A2-379E5F700468}">
          <x14:formula1>
            <xm:f>'Estimate Basis'!$D$8:$F$8</xm:f>
          </x14:formula1>
          <xm:sqref>D11:E11</xm:sqref>
        </x14:dataValidation>
        <x14:dataValidation type="list" allowBlank="1" showInputMessage="1" xr:uid="{AA2C365C-513A-AB4D-978B-6A244B1F57C2}">
          <x14:formula1>
            <xm:f>'Estimate Basis'!$D$9:$F$9</xm:f>
          </x14:formula1>
          <xm:sqref>D12:E12</xm:sqref>
        </x14:dataValidation>
        <x14:dataValidation type="list" allowBlank="1" showInputMessage="1" xr:uid="{C0EEFDD7-36D2-8E44-8630-F58DB15916A7}">
          <x14:formula1>
            <xm:f>'Estimate Basis'!$D$10:$F$10</xm:f>
          </x14:formula1>
          <xm:sqref>D13:E13</xm:sqref>
        </x14:dataValidation>
        <x14:dataValidation type="list" allowBlank="1" showInputMessage="1" xr:uid="{C3D3AE0C-CAEA-8D4F-9CD0-DC33522184FD}">
          <x14:formula1>
            <xm:f>'Estimate Basis'!$D$11:$F$11</xm:f>
          </x14:formula1>
          <xm:sqref>D14:E14</xm:sqref>
        </x14:dataValidation>
        <x14:dataValidation type="list" allowBlank="1" showInputMessage="1" xr:uid="{55D5CBE8-A92B-9A42-AFBC-E2834DCA0E36}">
          <x14:formula1>
            <xm:f>'Estimate Basis'!$D$12:$F$12</xm:f>
          </x14:formula1>
          <xm:sqref>D15:E15</xm:sqref>
        </x14:dataValidation>
        <x14:dataValidation type="list" allowBlank="1" showInputMessage="1" xr:uid="{61730CA3-C7BC-1D49-9EA6-64FCB25E492B}">
          <x14:formula1>
            <xm:f>'Estimate Basis'!$D$13:$F$13</xm:f>
          </x14:formula1>
          <xm:sqref>D16:E16</xm:sqref>
        </x14:dataValidation>
        <x14:dataValidation type="list" allowBlank="1" showInputMessage="1" xr:uid="{698F1D83-E854-1945-AEFC-783EDFF01B56}">
          <x14:formula1>
            <xm:f>'Estimate Basis'!$D$14:$F$14</xm:f>
          </x14:formula1>
          <xm:sqref>D17:E17</xm:sqref>
        </x14:dataValidation>
        <x14:dataValidation type="list" allowBlank="1" showInputMessage="1" xr:uid="{A684C571-B709-FF4C-AF4C-6AA5CD9EC32E}">
          <x14:formula1>
            <xm:f>'Estimate Basis'!$D$15:$F$15</xm:f>
          </x14:formula1>
          <xm:sqref>D18:E18</xm:sqref>
        </x14:dataValidation>
        <x14:dataValidation type="list" allowBlank="1" showInputMessage="1" xr:uid="{05700217-D555-934A-8E19-ED280A335627}">
          <x14:formula1>
            <xm:f>'Estimate Basis'!$D$16:$F$16</xm:f>
          </x14:formula1>
          <xm:sqref>D19:E19</xm:sqref>
        </x14:dataValidation>
        <x14:dataValidation type="list" allowBlank="1" showInputMessage="1" xr:uid="{77A653A9-8299-D342-8B86-BAA3D592A735}">
          <x14:formula1>
            <xm:f>'Estimate Basis'!$D$17:$F$17</xm:f>
          </x14:formula1>
          <xm:sqref>D20:E20</xm:sqref>
        </x14:dataValidation>
        <x14:dataValidation type="list" allowBlank="1" showInputMessage="1" xr:uid="{593D6A92-B08F-974A-B5D7-38A18B2564CF}">
          <x14:formula1>
            <xm:f>'Estimate Basis'!$D$18:$F$18</xm:f>
          </x14:formula1>
          <xm:sqref>D24</xm:sqref>
        </x14:dataValidation>
        <x14:dataValidation type="list" allowBlank="1" showInputMessage="1" xr:uid="{41FBB20D-B6E6-0B46-B272-6FC200D3E4E6}">
          <x14:formula1>
            <xm:f>'Estimate Basis'!$D$19:$F$19</xm:f>
          </x14:formula1>
          <xm:sqref>D30:E30</xm:sqref>
        </x14:dataValidation>
        <x14:dataValidation type="list" allowBlank="1" showInputMessage="1" xr:uid="{66B8E068-DA4B-1A45-B4F2-99A050BAAA5E}">
          <x14:formula1>
            <xm:f>'Estimate Basis'!$D$20:$F$20</xm:f>
          </x14:formula1>
          <xm:sqref>D31:E31</xm:sqref>
        </x14:dataValidation>
        <x14:dataValidation type="list" allowBlank="1" showInputMessage="1" xr:uid="{CF954922-B772-FA43-9B2E-DB72B947735F}">
          <x14:formula1>
            <xm:f>'Estimate Basis'!$D$21:$F$21</xm:f>
          </x14:formula1>
          <xm:sqref>D32:E32</xm:sqref>
        </x14:dataValidation>
        <x14:dataValidation type="list" allowBlank="1" showInputMessage="1" xr:uid="{BCFA8DD1-395C-AE41-B064-354539FC1CD2}">
          <x14:formula1>
            <xm:f>'Estimate Basis'!$D$22:$F$22</xm:f>
          </x14:formula1>
          <xm:sqref>D33:E33</xm:sqref>
        </x14:dataValidation>
        <x14:dataValidation type="list" allowBlank="1" showInputMessage="1" xr:uid="{F19E2332-EDA5-1E43-98B8-A94BD52AF54D}">
          <x14:formula1>
            <xm:f>'Estimate Basis'!$D$27:$D$37</xm:f>
          </x14:formula1>
          <xm:sqref>D25</xm:sqref>
        </x14:dataValidation>
      </x14:dataValidations>
    </ext>
  </extLst>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L40"/>
  <sheetViews>
    <sheetView zoomScaleNormal="100" workbookViewId="0">
      <selection activeCell="D30" sqref="D30"/>
    </sheetView>
  </sheetViews>
  <sheetFormatPr defaultColWidth="8.88671875" defaultRowHeight="14.4" x14ac:dyDescent="0.3"/>
  <cols>
    <col min="1" max="1" width="25.109375" customWidth="1"/>
    <col min="2" max="2" width="22.44140625" customWidth="1"/>
    <col min="3" max="3" width="48.109375" customWidth="1"/>
    <col min="4" max="4" width="11.109375" bestFit="1" customWidth="1"/>
    <col min="5" max="5" width="15.44140625" bestFit="1" customWidth="1"/>
    <col min="6" max="6" width="13.44140625" customWidth="1"/>
    <col min="7" max="7" width="60" customWidth="1"/>
    <col min="8" max="8" width="77.88671875" hidden="1" customWidth="1"/>
    <col min="11" max="11" width="42.44140625" customWidth="1"/>
    <col min="12" max="12" width="44.44140625" customWidth="1"/>
  </cols>
  <sheetData>
    <row r="1" spans="1:12" ht="18" x14ac:dyDescent="0.35">
      <c r="A1" s="118" t="s">
        <v>2</v>
      </c>
      <c r="B1" s="118"/>
      <c r="C1" s="48" t="s">
        <v>66</v>
      </c>
      <c r="D1" s="48" t="s">
        <v>67</v>
      </c>
      <c r="E1" s="48" t="s">
        <v>68</v>
      </c>
      <c r="F1" s="48" t="s">
        <v>69</v>
      </c>
      <c r="G1" s="48" t="s">
        <v>70</v>
      </c>
      <c r="H1" s="2" t="s">
        <v>71</v>
      </c>
    </row>
    <row r="2" spans="1:12" ht="129.75" customHeight="1" x14ac:dyDescent="0.3">
      <c r="A2" s="119" t="s">
        <v>72</v>
      </c>
      <c r="B2" s="121" t="s">
        <v>7</v>
      </c>
      <c r="C2" s="72" t="s">
        <v>8</v>
      </c>
      <c r="D2" s="73">
        <v>50000</v>
      </c>
      <c r="E2" s="73">
        <v>1000000</v>
      </c>
      <c r="F2" s="73">
        <v>2500000</v>
      </c>
      <c r="G2" s="74" t="s">
        <v>73</v>
      </c>
      <c r="H2" s="75" t="s">
        <v>74</v>
      </c>
      <c r="L2" s="1"/>
    </row>
    <row r="3" spans="1:12" ht="124.8" x14ac:dyDescent="0.3">
      <c r="A3" s="119"/>
      <c r="B3" s="121"/>
      <c r="C3" s="76" t="s">
        <v>10</v>
      </c>
      <c r="D3" s="77">
        <v>20000</v>
      </c>
      <c r="E3" s="77">
        <v>100000</v>
      </c>
      <c r="F3" s="77">
        <v>500000</v>
      </c>
      <c r="G3" s="65" t="s">
        <v>75</v>
      </c>
      <c r="H3" s="78" t="s">
        <v>76</v>
      </c>
      <c r="L3" s="1"/>
    </row>
    <row r="4" spans="1:12" ht="109.2" x14ac:dyDescent="0.3">
      <c r="A4" s="119"/>
      <c r="B4" s="122" t="s">
        <v>13</v>
      </c>
      <c r="C4" s="79" t="s">
        <v>14</v>
      </c>
      <c r="D4" s="77">
        <v>10000</v>
      </c>
      <c r="E4" s="77">
        <v>100000</v>
      </c>
      <c r="F4" s="77">
        <v>250000</v>
      </c>
      <c r="G4" s="65" t="s">
        <v>77</v>
      </c>
      <c r="H4" s="78" t="s">
        <v>78</v>
      </c>
    </row>
    <row r="5" spans="1:12" ht="46.8" x14ac:dyDescent="0.3">
      <c r="A5" s="119"/>
      <c r="B5" s="122"/>
      <c r="C5" s="79" t="s">
        <v>16</v>
      </c>
      <c r="D5" s="77">
        <v>10000</v>
      </c>
      <c r="E5" s="77">
        <v>50000</v>
      </c>
      <c r="F5" s="77">
        <v>100000</v>
      </c>
      <c r="G5" s="65" t="s">
        <v>79</v>
      </c>
      <c r="H5" s="80"/>
    </row>
    <row r="6" spans="1:12" ht="93.6" x14ac:dyDescent="0.3">
      <c r="A6" s="119"/>
      <c r="B6" s="122"/>
      <c r="C6" s="79" t="s">
        <v>18</v>
      </c>
      <c r="D6" s="77">
        <v>25000</v>
      </c>
      <c r="E6" s="77">
        <v>50000</v>
      </c>
      <c r="F6" s="77">
        <v>100000</v>
      </c>
      <c r="G6" s="65" t="s">
        <v>80</v>
      </c>
      <c r="H6" s="80"/>
    </row>
    <row r="7" spans="1:12" ht="101.4" customHeight="1" thickBot="1" x14ac:dyDescent="0.35">
      <c r="A7" s="119"/>
      <c r="B7" s="120" t="s">
        <v>81</v>
      </c>
      <c r="C7" s="81" t="s">
        <v>82</v>
      </c>
      <c r="D7" s="82">
        <f>40*0.5*4*3*4</f>
        <v>960</v>
      </c>
      <c r="E7" s="82">
        <f>40*0.8*6*4*6</f>
        <v>4608</v>
      </c>
      <c r="F7" s="82">
        <f>40*1*10*4*12</f>
        <v>19200</v>
      </c>
      <c r="G7" s="83" t="s">
        <v>83</v>
      </c>
      <c r="H7" s="84" t="s">
        <v>84</v>
      </c>
      <c r="K7" s="1"/>
    </row>
    <row r="8" spans="1:12" ht="47.4" x14ac:dyDescent="0.35">
      <c r="A8" s="119"/>
      <c r="B8" s="120"/>
      <c r="C8" s="21" t="s">
        <v>22</v>
      </c>
      <c r="D8" s="85">
        <f>0.2*40*4*3</f>
        <v>96</v>
      </c>
      <c r="E8" s="85">
        <f>0.5*40*4*6</f>
        <v>480</v>
      </c>
      <c r="F8" s="85">
        <f>0.8*40*4*12</f>
        <v>1536</v>
      </c>
      <c r="G8" s="65" t="s">
        <v>85</v>
      </c>
      <c r="H8" s="84"/>
      <c r="K8" s="1"/>
    </row>
    <row r="9" spans="1:12" ht="94.2" x14ac:dyDescent="0.35">
      <c r="A9" s="119"/>
      <c r="B9" s="120"/>
      <c r="C9" s="9" t="s">
        <v>24</v>
      </c>
      <c r="D9" s="85">
        <f>1*0.75*40*4*3</f>
        <v>360</v>
      </c>
      <c r="E9" s="85">
        <f>3*0.8*40*4*5</f>
        <v>1920.0000000000002</v>
      </c>
      <c r="F9" s="85">
        <f>5*0.8*40*4*11</f>
        <v>7040</v>
      </c>
      <c r="G9" s="65" t="s">
        <v>86</v>
      </c>
      <c r="H9" s="84" t="s">
        <v>87</v>
      </c>
      <c r="K9" s="1"/>
    </row>
    <row r="10" spans="1:12" ht="111" customHeight="1" x14ac:dyDescent="0.35">
      <c r="A10" s="119"/>
      <c r="B10" s="120"/>
      <c r="C10" s="12" t="s">
        <v>26</v>
      </c>
      <c r="D10" s="85">
        <f>1*0.5*40*4*3</f>
        <v>240</v>
      </c>
      <c r="E10" s="85">
        <f>3*0.7*40*4*5</f>
        <v>1679.9999999999998</v>
      </c>
      <c r="F10" s="85">
        <f>5*0.75*40*4*11</f>
        <v>6600</v>
      </c>
      <c r="G10" s="65" t="s">
        <v>88</v>
      </c>
      <c r="H10" s="78" t="s">
        <v>89</v>
      </c>
      <c r="K10" s="1"/>
    </row>
    <row r="11" spans="1:12" ht="94.2" x14ac:dyDescent="0.35">
      <c r="A11" s="119"/>
      <c r="B11" s="120"/>
      <c r="C11" s="12" t="s">
        <v>28</v>
      </c>
      <c r="D11" s="85">
        <f>1*0.5*40*4*1</f>
        <v>80</v>
      </c>
      <c r="E11" s="85">
        <f>2*0.5*40*4*2</f>
        <v>320</v>
      </c>
      <c r="F11" s="85">
        <f>2*0.75*40*4*3</f>
        <v>720</v>
      </c>
      <c r="G11" s="65" t="s">
        <v>90</v>
      </c>
      <c r="H11" s="78" t="s">
        <v>91</v>
      </c>
    </row>
    <row r="12" spans="1:12" ht="47.4" x14ac:dyDescent="0.35">
      <c r="A12" s="119"/>
      <c r="B12" s="120"/>
      <c r="C12" s="12" t="s">
        <v>30</v>
      </c>
      <c r="D12" s="85">
        <f>1*0.3*40*4*2</f>
        <v>96</v>
      </c>
      <c r="E12" s="85">
        <f>2*0.5*40*4*2</f>
        <v>320</v>
      </c>
      <c r="F12" s="85">
        <f>0.5*2*40*4*8</f>
        <v>1280</v>
      </c>
      <c r="G12" s="65" t="s">
        <v>92</v>
      </c>
      <c r="H12" s="80"/>
      <c r="K12" s="1"/>
    </row>
    <row r="13" spans="1:12" ht="47.4" x14ac:dyDescent="0.35">
      <c r="A13" s="119"/>
      <c r="B13" s="120"/>
      <c r="C13" s="12" t="s">
        <v>32</v>
      </c>
      <c r="D13" s="85">
        <f>0.25*1*40*4*1</f>
        <v>40</v>
      </c>
      <c r="E13" s="85">
        <f>0.25*2*4*40*2</f>
        <v>160</v>
      </c>
      <c r="F13" s="85">
        <f>2*0.5*40*4*2</f>
        <v>320</v>
      </c>
      <c r="G13" s="65" t="s">
        <v>93</v>
      </c>
      <c r="H13" s="80"/>
      <c r="K13" s="1"/>
    </row>
    <row r="14" spans="1:12" ht="47.4" x14ac:dyDescent="0.35">
      <c r="A14" s="119"/>
      <c r="B14" s="120"/>
      <c r="C14" s="12" t="s">
        <v>34</v>
      </c>
      <c r="D14" s="85">
        <f>1*0.25*40*4*2</f>
        <v>80</v>
      </c>
      <c r="E14" s="85">
        <f>2*0.4*40*4*2</f>
        <v>256</v>
      </c>
      <c r="F14" s="85">
        <f>0.5*2*40*4*6</f>
        <v>960</v>
      </c>
      <c r="G14" s="65" t="s">
        <v>94</v>
      </c>
      <c r="H14" s="80"/>
      <c r="K14" s="1"/>
    </row>
    <row r="15" spans="1:12" ht="47.4" x14ac:dyDescent="0.35">
      <c r="A15" s="119"/>
      <c r="B15" s="120"/>
      <c r="C15" s="12" t="s">
        <v>36</v>
      </c>
      <c r="D15" s="85">
        <f>1*0.25*40*4*2</f>
        <v>80</v>
      </c>
      <c r="E15" s="85">
        <f>2*0.4*40*4*2</f>
        <v>256</v>
      </c>
      <c r="F15" s="85">
        <f>0.5*2*40*4*6</f>
        <v>960</v>
      </c>
      <c r="G15" s="65" t="s">
        <v>94</v>
      </c>
      <c r="H15" s="80"/>
      <c r="K15" s="1"/>
    </row>
    <row r="16" spans="1:12" ht="47.4" x14ac:dyDescent="0.35">
      <c r="A16" s="119"/>
      <c r="B16" s="120"/>
      <c r="C16" s="12" t="s">
        <v>38</v>
      </c>
      <c r="D16" s="85">
        <f>0.25*1*40*4*1</f>
        <v>40</v>
      </c>
      <c r="E16" s="85">
        <f>0.25*2*2*3*40</f>
        <v>120</v>
      </c>
      <c r="F16" s="85">
        <f>2*0.5*40*4*2</f>
        <v>320</v>
      </c>
      <c r="G16" s="65" t="s">
        <v>93</v>
      </c>
      <c r="H16" s="80"/>
      <c r="K16" s="1"/>
    </row>
    <row r="17" spans="1:11" ht="47.4" x14ac:dyDescent="0.35">
      <c r="A17" s="119"/>
      <c r="B17" s="120"/>
      <c r="C17" s="12" t="s">
        <v>95</v>
      </c>
      <c r="D17" s="82">
        <v>80</v>
      </c>
      <c r="E17" s="82">
        <v>256</v>
      </c>
      <c r="F17" s="82">
        <v>960</v>
      </c>
      <c r="G17" s="65" t="s">
        <v>94</v>
      </c>
      <c r="H17" s="84" t="s">
        <v>96</v>
      </c>
      <c r="K17" s="1"/>
    </row>
    <row r="18" spans="1:11" ht="46.8" x14ac:dyDescent="0.3">
      <c r="A18" s="119"/>
      <c r="B18" s="120"/>
      <c r="C18" s="81" t="s">
        <v>97</v>
      </c>
      <c r="D18" s="86">
        <v>50000</v>
      </c>
      <c r="E18" s="86">
        <v>100000</v>
      </c>
      <c r="F18" s="86">
        <v>250000</v>
      </c>
      <c r="G18" s="65" t="s">
        <v>98</v>
      </c>
      <c r="H18" s="80"/>
      <c r="K18" s="1"/>
    </row>
    <row r="19" spans="1:11" ht="78" x14ac:dyDescent="0.3">
      <c r="A19" s="123" t="s">
        <v>99</v>
      </c>
      <c r="B19" s="124"/>
      <c r="C19" s="87" t="s">
        <v>57</v>
      </c>
      <c r="D19" s="77">
        <v>20000</v>
      </c>
      <c r="E19" s="77">
        <v>50000</v>
      </c>
      <c r="F19" s="77">
        <v>150000</v>
      </c>
      <c r="G19" s="65" t="s">
        <v>100</v>
      </c>
      <c r="H19" s="80"/>
    </row>
    <row r="20" spans="1:11" ht="78" x14ac:dyDescent="0.3">
      <c r="A20" s="123"/>
      <c r="B20" s="124"/>
      <c r="C20" s="87" t="s">
        <v>59</v>
      </c>
      <c r="D20" s="77">
        <v>20000</v>
      </c>
      <c r="E20" s="77">
        <v>50000</v>
      </c>
      <c r="F20" s="77">
        <v>150000</v>
      </c>
      <c r="G20" s="65" t="s">
        <v>101</v>
      </c>
      <c r="H20" s="80"/>
    </row>
    <row r="21" spans="1:11" ht="15.6" x14ac:dyDescent="0.3">
      <c r="A21" s="123"/>
      <c r="B21" s="124"/>
      <c r="C21" s="88" t="s">
        <v>61</v>
      </c>
      <c r="D21" s="77">
        <v>20000</v>
      </c>
      <c r="E21" s="77">
        <v>50000</v>
      </c>
      <c r="F21" s="77">
        <v>150000</v>
      </c>
      <c r="G21" s="65" t="s">
        <v>102</v>
      </c>
      <c r="H21" s="80" t="s">
        <v>103</v>
      </c>
    </row>
    <row r="22" spans="1:11" ht="78.599999999999994" thickBot="1" x14ac:dyDescent="0.35">
      <c r="A22" s="125"/>
      <c r="B22" s="126"/>
      <c r="C22" s="89" t="s">
        <v>63</v>
      </c>
      <c r="D22" s="77">
        <v>20000</v>
      </c>
      <c r="E22" s="77">
        <v>50000</v>
      </c>
      <c r="F22" s="77">
        <v>150000</v>
      </c>
      <c r="G22" s="65" t="s">
        <v>104</v>
      </c>
      <c r="H22" s="80"/>
    </row>
    <row r="25" spans="1:11" ht="15.6" x14ac:dyDescent="0.3">
      <c r="C25" s="90" t="s">
        <v>105</v>
      </c>
      <c r="D25" s="3">
        <f>SUM(D2:D6) + (SUM(D8:D16) * 100)</f>
        <v>226200</v>
      </c>
      <c r="E25" s="3">
        <f t="shared" ref="E25:F25" si="0">SUM(E2:E6) + (SUM(E8:E16) * 100)</f>
        <v>1851200</v>
      </c>
      <c r="F25" s="3">
        <f t="shared" si="0"/>
        <v>5423600</v>
      </c>
    </row>
    <row r="26" spans="1:11" ht="15" thickBot="1" x14ac:dyDescent="0.35"/>
    <row r="27" spans="1:11" ht="15" customHeight="1" x14ac:dyDescent="0.3">
      <c r="A27" s="112" t="s">
        <v>106</v>
      </c>
      <c r="B27" s="113"/>
      <c r="C27" s="91" t="s">
        <v>107</v>
      </c>
      <c r="D27" s="45">
        <v>0</v>
      </c>
    </row>
    <row r="28" spans="1:11" ht="15" customHeight="1" x14ac:dyDescent="0.3">
      <c r="A28" s="116"/>
      <c r="B28" s="117"/>
      <c r="C28" s="92" t="s">
        <v>108</v>
      </c>
      <c r="D28" s="46">
        <v>0.1</v>
      </c>
    </row>
    <row r="29" spans="1:11" ht="15" customHeight="1" x14ac:dyDescent="0.3">
      <c r="A29" s="116"/>
      <c r="B29" s="117"/>
      <c r="C29" s="92"/>
      <c r="D29" s="46">
        <v>0.2</v>
      </c>
    </row>
    <row r="30" spans="1:11" ht="15.9" customHeight="1" x14ac:dyDescent="0.3">
      <c r="A30" s="116"/>
      <c r="B30" s="117"/>
      <c r="C30" s="92" t="s">
        <v>109</v>
      </c>
      <c r="D30" s="46">
        <v>0.3</v>
      </c>
    </row>
    <row r="31" spans="1:11" ht="15" customHeight="1" x14ac:dyDescent="0.3">
      <c r="A31" s="116"/>
      <c r="B31" s="117"/>
      <c r="C31" s="92"/>
      <c r="D31" s="46">
        <v>0.4</v>
      </c>
    </row>
    <row r="32" spans="1:11" ht="15" customHeight="1" x14ac:dyDescent="0.3">
      <c r="A32" s="116"/>
      <c r="B32" s="117"/>
      <c r="C32" s="92" t="s">
        <v>110</v>
      </c>
      <c r="D32" s="46">
        <v>0.5</v>
      </c>
    </row>
    <row r="33" spans="1:4" ht="15" customHeight="1" x14ac:dyDescent="0.3">
      <c r="A33" s="116"/>
      <c r="B33" s="117"/>
      <c r="C33" s="92"/>
      <c r="D33" s="46">
        <v>0.6</v>
      </c>
    </row>
    <row r="34" spans="1:4" ht="15.9" customHeight="1" x14ac:dyDescent="0.3">
      <c r="A34" s="116"/>
      <c r="B34" s="117"/>
      <c r="C34" s="92"/>
      <c r="D34" s="46">
        <v>0.7</v>
      </c>
    </row>
    <row r="35" spans="1:4" ht="15" customHeight="1" x14ac:dyDescent="0.3">
      <c r="A35" s="116"/>
      <c r="B35" s="117"/>
      <c r="C35" s="92" t="s">
        <v>111</v>
      </c>
      <c r="D35" s="46">
        <v>0.8</v>
      </c>
    </row>
    <row r="36" spans="1:4" ht="15" customHeight="1" x14ac:dyDescent="0.3">
      <c r="A36" s="116"/>
      <c r="B36" s="117"/>
      <c r="C36" s="92"/>
      <c r="D36" s="46">
        <v>0.9</v>
      </c>
    </row>
    <row r="37" spans="1:4" ht="15" customHeight="1" thickBot="1" x14ac:dyDescent="0.35">
      <c r="A37" s="114"/>
      <c r="B37" s="115"/>
      <c r="C37" s="93" t="s">
        <v>112</v>
      </c>
      <c r="D37" s="47">
        <v>1</v>
      </c>
    </row>
    <row r="38" spans="1:4" ht="15" thickBot="1" x14ac:dyDescent="0.35"/>
    <row r="39" spans="1:4" ht="15.6" x14ac:dyDescent="0.3">
      <c r="A39" s="112" t="s">
        <v>113</v>
      </c>
      <c r="B39" s="113"/>
      <c r="C39" s="91" t="s">
        <v>114</v>
      </c>
      <c r="D39" s="49">
        <v>48</v>
      </c>
    </row>
    <row r="40" spans="1:4" ht="16.2" thickBot="1" x14ac:dyDescent="0.35">
      <c r="A40" s="114"/>
      <c r="B40" s="115"/>
      <c r="C40" s="93" t="s">
        <v>115</v>
      </c>
      <c r="D40" s="50">
        <v>100</v>
      </c>
    </row>
  </sheetData>
  <sheetProtection sheet="1" objects="1" scenarios="1"/>
  <mergeCells count="8">
    <mergeCell ref="A39:B40"/>
    <mergeCell ref="A27:B37"/>
    <mergeCell ref="A1:B1"/>
    <mergeCell ref="A2:A18"/>
    <mergeCell ref="B7:B18"/>
    <mergeCell ref="B2:B3"/>
    <mergeCell ref="B4:B6"/>
    <mergeCell ref="A19:B22"/>
  </mergeCells>
  <pageMargins left="0.5" right="0.5" top="0.75" bottom="0.5" header="0.3" footer="0.3"/>
  <pageSetup scale="46" fitToHeight="0" orientation="portrait" r:id="rId1"/>
  <headerFooter>
    <oddHeader>&amp;L&amp;"Calibri,Regular"&amp;K000000&amp;G</oddHeader>
    <oddFooter>&amp;L&amp;"Calibri,Regular"&amp;K000000Template Version: 2020-09-02&amp;C&amp;"Calibri,Regular"&amp;K000000Page &amp;P of &amp;N&amp;R&amp;"Calibri,Regular"&amp;K000000&amp;A</oddFooter>
  </headerFooter>
  <legacyDrawingHF r:id="rId2"/>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Document" ma:contentTypeID="0x010100FA6879F01C994D4EB1F584ABD1726457" ma:contentTypeVersion="21" ma:contentTypeDescription="Create a new document." ma:contentTypeScope="" ma:versionID="9cb4dd3649bc1bd7fc0cb995f823554e">
  <xsd:schema xmlns:xsd="http://www.w3.org/2001/XMLSchema" xmlns:xs="http://www.w3.org/2001/XMLSchema" xmlns:p="http://schemas.microsoft.com/office/2006/metadata/properties" xmlns:ns2="fe0543ce-117e-469d-9180-a69da8439c9b" xmlns:ns3="94ad1a78-b5b0-4c75-925e-56d957e3f8c5" targetNamespace="http://schemas.microsoft.com/office/2006/metadata/properties" ma:root="true" ma:fieldsID="debc8ba038905a8f5b7bd2f19cb88e9d" ns2:_="" ns3:_="">
    <xsd:import namespace="fe0543ce-117e-469d-9180-a69da8439c9b"/>
    <xsd:import namespace="94ad1a78-b5b0-4c75-925e-56d957e3f8c5"/>
    <xsd:element name="properties">
      <xsd:complexType>
        <xsd:sequence>
          <xsd:element name="documentManagement">
            <xsd:complexType>
              <xsd:all>
                <xsd:element ref="ns2:MediaServiceMetadata" minOccurs="0"/>
                <xsd:element ref="ns2:MediaServiceFastMetadata" minOccurs="0"/>
                <xsd:element ref="ns2:MediaServiceAutoKeyPoints" minOccurs="0"/>
                <xsd:element ref="ns2:MediaServiceKeyPoints" minOccurs="0"/>
                <xsd:element ref="ns3:SharedWithUsers" minOccurs="0"/>
                <xsd:element ref="ns3:SharedWithDetails" minOccurs="0"/>
                <xsd:element ref="ns2:MediaServiceAutoTags" minOccurs="0"/>
                <xsd:element ref="ns2:MediaServiceGenerationTime" minOccurs="0"/>
                <xsd:element ref="ns2:MediaServiceEventHashCode" minOccurs="0"/>
                <xsd:element ref="ns2:MediaServiceOCR" minOccurs="0"/>
                <xsd:element ref="ns2:MediaServiceDateTaken" minOccurs="0"/>
                <xsd:element ref="ns2:MediaLengthInSeconds" minOccurs="0"/>
                <xsd:element ref="ns2:lcf76f155ced4ddcb4097134ff3c332f" minOccurs="0"/>
                <xsd:element ref="ns3:TaxCatchAll" minOccurs="0"/>
                <xsd:element ref="ns2:MediaServiceLocation" minOccurs="0"/>
                <xsd:element ref="ns2:MediaServiceObjectDetectorVersions" minOccurs="0"/>
                <xsd:element ref="ns2:MediaServiceSearchProperties" minOccurs="0"/>
                <xsd:element ref="ns2:MediaServiceBillingMetadata"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fe0543ce-117e-469d-9180-a69da8439c9b"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AutoKeyPoints" ma:index="10" nillable="true" ma:displayName="MediaServiceAutoKeyPoints" ma:hidden="true" ma:internalName="MediaServiceAutoKeyPoints" ma:readOnly="true">
      <xsd:simpleType>
        <xsd:restriction base="dms:Note"/>
      </xsd:simpleType>
    </xsd:element>
    <xsd:element name="MediaServiceKeyPoints" ma:index="11" nillable="true" ma:displayName="KeyPoints" ma:internalName="MediaServiceKeyPoints" ma:readOnly="true">
      <xsd:simpleType>
        <xsd:restriction base="dms:Note">
          <xsd:maxLength value="255"/>
        </xsd:restriction>
      </xsd:simpleType>
    </xsd:element>
    <xsd:element name="MediaServiceAutoTags" ma:index="14" nillable="true" ma:displayName="Tags" ma:internalName="MediaServiceAutoTags" ma:readOnly="true">
      <xsd:simpleType>
        <xsd:restriction base="dms:Text"/>
      </xsd:simpleType>
    </xsd:element>
    <xsd:element name="MediaServiceGenerationTime" ma:index="15" nillable="true" ma:displayName="MediaServiceGenerationTime" ma:hidden="true" ma:internalName="MediaServiceGenerationTime" ma:readOnly="true">
      <xsd:simpleType>
        <xsd:restriction base="dms:Text"/>
      </xsd:simpleType>
    </xsd:element>
    <xsd:element name="MediaServiceEventHashCode" ma:index="16" nillable="true" ma:displayName="MediaServiceEventHashCode" ma:hidden="true" ma:internalName="MediaServiceEventHashCode" ma:readOnly="true">
      <xsd:simpleType>
        <xsd:restriction base="dms:Text"/>
      </xsd:simpleType>
    </xsd:element>
    <xsd:element name="MediaServiceOCR" ma:index="17" nillable="true" ma:displayName="Extracted Text" ma:internalName="MediaServiceOCR" ma:readOnly="true">
      <xsd:simpleType>
        <xsd:restriction base="dms:Note">
          <xsd:maxLength value="255"/>
        </xsd:restriction>
      </xsd:simpleType>
    </xsd:element>
    <xsd:element name="MediaServiceDateTaken" ma:index="18" nillable="true" ma:displayName="MediaServiceDateTaken" ma:hidden="true" ma:internalName="MediaServiceDateTaken" ma:readOnly="true">
      <xsd:simpleType>
        <xsd:restriction base="dms:Text"/>
      </xsd:simpleType>
    </xsd:element>
    <xsd:element name="MediaLengthInSeconds" ma:index="19" nillable="true" ma:displayName="MediaLengthInSeconds" ma:hidden="true" ma:internalName="MediaLengthInSeconds" ma:readOnly="true">
      <xsd:simpleType>
        <xsd:restriction base="dms:Unknown"/>
      </xsd:simpleType>
    </xsd:element>
    <xsd:element name="lcf76f155ced4ddcb4097134ff3c332f" ma:index="21" nillable="true" ma:taxonomy="true" ma:internalName="lcf76f155ced4ddcb4097134ff3c332f" ma:taxonomyFieldName="MediaServiceImageTags" ma:displayName="Image Tags" ma:readOnly="false" ma:fieldId="{5cf76f15-5ced-4ddc-b409-7134ff3c332f}" ma:taxonomyMulti="true" ma:sspId="16c1bbba-1a2d-496b-84ee-32d915066267" ma:termSetId="09814cd3-568e-fe90-9814-8d621ff8fb84" ma:anchorId="fba54fb3-c3e1-fe81-a776-ca4b69148c4d" ma:open="true" ma:isKeyword="false">
      <xsd:complexType>
        <xsd:sequence>
          <xsd:element ref="pc:Terms" minOccurs="0" maxOccurs="1"/>
        </xsd:sequence>
      </xsd:complexType>
    </xsd:element>
    <xsd:element name="MediaServiceLocation" ma:index="23" nillable="true" ma:displayName="Location" ma:indexed="true" ma:internalName="MediaServiceLocation" ma:readOnly="true">
      <xsd:simpleType>
        <xsd:restriction base="dms:Text"/>
      </xsd:simpleType>
    </xsd:element>
    <xsd:element name="MediaServiceObjectDetectorVersions" ma:index="24" nillable="true" ma:displayName="MediaServiceObjectDetectorVersions" ma:hidden="true" ma:indexed="true" ma:internalName="MediaServiceObjectDetectorVersions" ma:readOnly="true">
      <xsd:simpleType>
        <xsd:restriction base="dms:Text"/>
      </xsd:simpleType>
    </xsd:element>
    <xsd:element name="MediaServiceSearchProperties" ma:index="25" nillable="true" ma:displayName="MediaServiceSearchProperties" ma:hidden="true" ma:internalName="MediaServiceSearchProperties" ma:readOnly="true">
      <xsd:simpleType>
        <xsd:restriction base="dms:Note"/>
      </xsd:simpleType>
    </xsd:element>
    <xsd:element name="MediaServiceBillingMetadata" ma:index="26" nillable="true" ma:displayName="MediaServiceBillingMetadata" ma:hidden="true" ma:internalName="MediaServiceBillingMetadata" ma:readOnly="true">
      <xsd:simpleType>
        <xsd:restriction base="dms:Note"/>
      </xsd:simpleType>
    </xsd:element>
  </xsd:schema>
  <xsd:schema xmlns:xsd="http://www.w3.org/2001/XMLSchema" xmlns:xs="http://www.w3.org/2001/XMLSchema" xmlns:dms="http://schemas.microsoft.com/office/2006/documentManagement/types" xmlns:pc="http://schemas.microsoft.com/office/infopath/2007/PartnerControls" targetNamespace="94ad1a78-b5b0-4c75-925e-56d957e3f8c5" elementFormDefault="qualified">
    <xsd:import namespace="http://schemas.microsoft.com/office/2006/documentManagement/types"/>
    <xsd:import namespace="http://schemas.microsoft.com/office/infopath/2007/PartnerControls"/>
    <xsd:element name="SharedWithUsers" ma:index="12"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3" nillable="true" ma:displayName="Shared With Details" ma:internalName="SharedWithDetails" ma:readOnly="true">
      <xsd:simpleType>
        <xsd:restriction base="dms:Note">
          <xsd:maxLength value="255"/>
        </xsd:restriction>
      </xsd:simpleType>
    </xsd:element>
    <xsd:element name="TaxCatchAll" ma:index="22" nillable="true" ma:displayName="Taxonomy Catch All Column" ma:hidden="true" ma:list="{bc3d77c6-54db-490f-958a-2c89f2ee9637}" ma:internalName="TaxCatchAll" ma:showField="CatchAllData" ma:web="94ad1a78-b5b0-4c75-925e-56d957e3f8c5">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p:properties xmlns:p="http://schemas.microsoft.com/office/2006/metadata/properties" xmlns:xsi="http://www.w3.org/2001/XMLSchema-instance" xmlns:pc="http://schemas.microsoft.com/office/infopath/2007/PartnerControls">
  <documentManagement>
    <lcf76f155ced4ddcb4097134ff3c332f xmlns="fe0543ce-117e-469d-9180-a69da8439c9b">
      <Terms xmlns="http://schemas.microsoft.com/office/infopath/2007/PartnerControls"/>
    </lcf76f155ced4ddcb4097134ff3c332f>
    <TaxCatchAll xmlns="94ad1a78-b5b0-4c75-925e-56d957e3f8c5" xsi:nil="true"/>
  </documentManagement>
</p:properties>
</file>

<file path=customXml/itemProps1.xml><?xml version="1.0" encoding="utf-8"?>
<ds:datastoreItem xmlns:ds="http://schemas.openxmlformats.org/officeDocument/2006/customXml" ds:itemID="{757D6D78-D2DD-4C69-9427-63E84EEA5CFB}"/>
</file>

<file path=customXml/itemProps2.xml><?xml version="1.0" encoding="utf-8"?>
<ds:datastoreItem xmlns:ds="http://schemas.openxmlformats.org/officeDocument/2006/customXml" ds:itemID="{90C46B83-267C-47C9-8695-8534943CCA9C}">
  <ds:schemaRefs>
    <ds:schemaRef ds:uri="http://schemas.microsoft.com/sharepoint/v3/contenttype/forms"/>
  </ds:schemaRefs>
</ds:datastoreItem>
</file>

<file path=customXml/itemProps3.xml><?xml version="1.0" encoding="utf-8"?>
<ds:datastoreItem xmlns:ds="http://schemas.openxmlformats.org/officeDocument/2006/customXml" ds:itemID="{2471A841-CA80-48F2-998D-DD71FBEA36AA}">
  <ds:schemaRefs>
    <ds:schemaRef ds:uri="http://schemas.microsoft.com/office/2006/documentManagement/types"/>
    <ds:schemaRef ds:uri="http://purl.org/dc/terms/"/>
    <ds:schemaRef ds:uri="http://schemas.microsoft.com/office/infopath/2007/PartnerControls"/>
    <ds:schemaRef ds:uri="fe0543ce-117e-469d-9180-a69da8439c9b"/>
    <ds:schemaRef ds:uri="http://purl.org/dc/elements/1.1/"/>
    <ds:schemaRef ds:uri="http://schemas.microsoft.com/office/2006/metadata/properties"/>
    <ds:schemaRef ds:uri="http://www.w3.org/XML/1998/namespace"/>
    <ds:schemaRef ds:uri="http://schemas.openxmlformats.org/package/2006/metadata/core-properties"/>
    <ds:schemaRef ds:uri="94ad1a78-b5b0-4c75-925e-56d957e3f8c5"/>
    <ds:schemaRef ds:uri="http://purl.org/dc/dcmitype/"/>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3</vt:i4>
      </vt:variant>
      <vt:variant>
        <vt:lpstr>Named Ranges</vt:lpstr>
      </vt:variant>
      <vt:variant>
        <vt:i4>5</vt:i4>
      </vt:variant>
    </vt:vector>
  </HeadingPairs>
  <TitlesOfParts>
    <vt:vector size="8" baseType="lpstr">
      <vt:lpstr>Instructions</vt:lpstr>
      <vt:lpstr>Cost Estimate</vt:lpstr>
      <vt:lpstr>Estimate Basis</vt:lpstr>
      <vt:lpstr>'Cost Estimate'!CostBasisHardware</vt:lpstr>
      <vt:lpstr>'Cost Estimate'!CostBasisHosting</vt:lpstr>
      <vt:lpstr>'Cost Estimate'!CostBasisSoftwareLicenses</vt:lpstr>
      <vt:lpstr>'Cost Estimate'!Print_Titles</vt:lpstr>
      <vt:lpstr>'Estimate Basis'!Print_Titles</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Ben Randall</dc:creator>
  <cp:keywords/>
  <dc:description/>
  <cp:lastModifiedBy>Lauren B Hutt</cp:lastModifiedBy>
  <cp:revision/>
  <dcterms:created xsi:type="dcterms:W3CDTF">2020-04-10T13:24:17Z</dcterms:created>
  <dcterms:modified xsi:type="dcterms:W3CDTF">2026-08-21T17:37:15Z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0x010100FA6879F01C994D4EB1F584ABD1726457</vt:lpwstr>
  </property>
  <property fmtid="{D5CDD505-2E9C-101B-9397-08002B2CF9AE}" pid="3" name="MediaServiceImageTags">
    <vt:lpwstr/>
  </property>
</Properties>
</file>